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ny\Desktop\trnkova\soutěž\I. ETAPA\"/>
    </mc:Choice>
  </mc:AlternateContent>
  <bookViews>
    <workbookView minimized="1" xWindow="0" yWindow="0" windowWidth="28800" windowHeight="12210" firstSheet="7" activeTab="12" xr2:uid="{00000000-000D-0000-FFFF-FFFF00000000}"/>
  </bookViews>
  <sheets>
    <sheet name="Stavba" sheetId="1" r:id="rId1"/>
    <sheet name="Park 01 E4750067 KL" sheetId="2" r:id="rId2"/>
    <sheet name="Park 01 E4750067 Rek" sheetId="3" r:id="rId3"/>
    <sheet name="Park 01 E4750067 Pol" sheetId="4" r:id="rId4"/>
    <sheet name="Park 01 E4750067 KL-1" sheetId="5" r:id="rId5"/>
    <sheet name="Park 01 E4750067 Rek-1" sheetId="6" r:id="rId6"/>
    <sheet name="Park 01 E4750067 Pol-1" sheetId="7" r:id="rId7"/>
    <sheet name="SO 05 Rekapitulace" sheetId="12" r:id="rId8"/>
    <sheet name="SO 05 Materiál a montáž" sheetId="13" r:id="rId9"/>
    <sheet name="SO 05 Zemní práce" sheetId="14" r:id="rId10"/>
    <sheet name="Park 01 E4750067 KL-2" sheetId="8" r:id="rId11"/>
    <sheet name="Park 01 E4750067 Rek-2" sheetId="9" r:id="rId12"/>
    <sheet name="Park 01 E4750067 Pol-2" sheetId="10" r:id="rId13"/>
  </sheets>
  <externalReferences>
    <externalReference r:id="rId14"/>
    <externalReference r:id="rId15"/>
  </externalReference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odavka">[1]Rekapitulace!$G$11</definedName>
    <definedName name="Dodavka0">[1]Položky!#REF!</definedName>
    <definedName name="dpsc" localSheetId="0">Stavba!$C$9</definedName>
    <definedName name="HSV">[1]Rekapitulace!$E$11</definedName>
    <definedName name="HSV0">[1]Položky!#REF!</definedName>
    <definedName name="HZS">[1]Rekapitulace!$I$11</definedName>
    <definedName name="HZS0">[1]Položky!#REF!</definedName>
    <definedName name="IČO" localSheetId="0">Stavba!$K$7</definedName>
    <definedName name="Mont">[1]Rekapitulace!$H$11</definedName>
    <definedName name="Montaz0">[1]Položky!#REF!</definedName>
    <definedName name="NazevObjektu" localSheetId="0">Stavba!$C$29</definedName>
    <definedName name="NazevStavby" localSheetId="0">Stavba!$E$5</definedName>
    <definedName name="_xlnm.Print_Titles" localSheetId="3">'Park 01 E4750067 Pol'!$1:$6</definedName>
    <definedName name="_xlnm.Print_Titles" localSheetId="6">'Park 01 E4750067 Pol-1'!$1:$6</definedName>
    <definedName name="_xlnm.Print_Titles" localSheetId="12">'Park 01 E4750067 Pol-2'!$1:$6</definedName>
    <definedName name="_xlnm.Print_Titles" localSheetId="2">'Park 01 E4750067 Rek'!$1:$6</definedName>
    <definedName name="_xlnm.Print_Titles" localSheetId="5">'Park 01 E4750067 Rek-1'!$1:$6</definedName>
    <definedName name="_xlnm.Print_Titles" localSheetId="11">'Park 01 E4750067 Rek-2'!$1:$6</definedName>
    <definedName name="Objednatel" localSheetId="0">Stavba!$D$11</definedName>
    <definedName name="Objekt" localSheetId="0">Stavba!$B$29</definedName>
    <definedName name="_xlnm.Print_Area" localSheetId="1">'Park 01 E4750067 KL'!$A$1:$G$45</definedName>
    <definedName name="_xlnm.Print_Area" localSheetId="4">'Park 01 E4750067 KL-1'!$A$1:$G$45</definedName>
    <definedName name="_xlnm.Print_Area" localSheetId="10">'Park 01 E4750067 KL-2'!$A$1:$G$45</definedName>
    <definedName name="_xlnm.Print_Area" localSheetId="3">'Park 01 E4750067 Pol'!$A$1:$K$32</definedName>
    <definedName name="_xlnm.Print_Area" localSheetId="6">'Park 01 E4750067 Pol-1'!$A$1:$K$9</definedName>
    <definedName name="_xlnm.Print_Area" localSheetId="12">'Park 01 E4750067 Pol-2'!$A$1:$K$304</definedName>
    <definedName name="_xlnm.Print_Area" localSheetId="2">'Park 01 E4750067 Rek'!$A$1:$I$14</definedName>
    <definedName name="_xlnm.Print_Area" localSheetId="5">'Park 01 E4750067 Rek-1'!$A$1:$I$14</definedName>
    <definedName name="_xlnm.Print_Area" localSheetId="11">'Park 01 E4750067 Rek-2'!$A$1:$I$28</definedName>
    <definedName name="_xlnm.Print_Area" localSheetId="7">'SO 05 Rekapitulace'!$A$1:$E$30</definedName>
    <definedName name="_xlnm.Print_Area" localSheetId="0">Stavba!$B$1:$J$77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PocetMJ">'[2]SO ko SO ko KL'!$G$6</definedName>
    <definedName name="Projektant">'[2]SO ko SO ko KL'!$C$8</definedName>
    <definedName name="PSV">[1]Rekapitulace!$F$11</definedName>
    <definedName name="PSV0">[1]Položky!#REF!</definedName>
    <definedName name="SazbaDPH1" localSheetId="0">Stavba!$D$19</definedName>
    <definedName name="SazbaDPH1">'[2]SO ko SO ko KL'!$C$30</definedName>
    <definedName name="SazbaDPH2" localSheetId="0">Stavba!$D$21</definedName>
    <definedName name="SazbaDPH2">'[2]SO ko SO ko KL'!$C$32</definedName>
    <definedName name="solver_lin" localSheetId="3" hidden="1">0</definedName>
    <definedName name="solver_lin" localSheetId="6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12" hidden="1">0</definedName>
    <definedName name="solver_opt" localSheetId="3" hidden="1">'Park 01 E4750067 Pol'!#REF!</definedName>
    <definedName name="solver_opt" localSheetId="6" hidden="1">'Park 01 E4750067 Pol-1'!#REF!</definedName>
    <definedName name="solver_opt" localSheetId="12" hidden="1">'Park 01 E4750067 Pol-2'!#REF!</definedName>
    <definedName name="solver_typ" localSheetId="3" hidden="1">1</definedName>
    <definedName name="solver_typ" localSheetId="6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12" hidden="1">0</definedName>
    <definedName name="SoucetDilu" localSheetId="0">Stavba!$F$66:$J$66</definedName>
    <definedName name="StavbaCelkem" localSheetId="0">Stavba!$H$31</definedName>
    <definedName name="Typ">[1]Položky!#REF!</definedName>
    <definedName name="VRN">[1]Rekapitulace!$H$24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hotovitel" localSheetId="0">Stavba!$D$7</definedName>
  </definedNames>
  <calcPr calcId="171027"/>
</workbook>
</file>

<file path=xl/calcChain.xml><?xml version="1.0" encoding="utf-8"?>
<calcChain xmlns="http://schemas.openxmlformats.org/spreadsheetml/2006/main">
  <c r="A22" i="14" l="1"/>
  <c r="A21" i="14"/>
  <c r="A10" i="14"/>
  <c r="C14" i="12" l="1"/>
  <c r="BE303" i="10"/>
  <c r="BD303" i="10"/>
  <c r="BC303" i="10"/>
  <c r="BB303" i="10"/>
  <c r="K303" i="10"/>
  <c r="I303" i="10"/>
  <c r="BA303" i="10"/>
  <c r="BE302" i="10"/>
  <c r="BD302" i="10"/>
  <c r="BC302" i="10"/>
  <c r="BB302" i="10"/>
  <c r="K302" i="10"/>
  <c r="I302" i="10"/>
  <c r="BA302" i="10"/>
  <c r="BE301" i="10"/>
  <c r="BD301" i="10"/>
  <c r="BC301" i="10"/>
  <c r="BB301" i="10"/>
  <c r="K301" i="10"/>
  <c r="I301" i="10"/>
  <c r="BA301" i="10"/>
  <c r="BE299" i="10"/>
  <c r="BD299" i="10"/>
  <c r="BC299" i="10"/>
  <c r="BB299" i="10"/>
  <c r="K299" i="10"/>
  <c r="I299" i="10"/>
  <c r="BA299" i="10"/>
  <c r="BE297" i="10"/>
  <c r="BD297" i="10"/>
  <c r="BC297" i="10"/>
  <c r="BB297" i="10"/>
  <c r="K297" i="10"/>
  <c r="I297" i="10"/>
  <c r="BA297" i="10"/>
  <c r="BE295" i="10"/>
  <c r="BD295" i="10"/>
  <c r="BC295" i="10"/>
  <c r="BB295" i="10"/>
  <c r="K295" i="10"/>
  <c r="I295" i="10"/>
  <c r="BA295" i="10"/>
  <c r="B21" i="9"/>
  <c r="A21" i="9"/>
  <c r="BE292" i="10"/>
  <c r="BD292" i="10"/>
  <c r="BC292" i="10"/>
  <c r="BA292" i="10"/>
  <c r="K292" i="10"/>
  <c r="I292" i="10"/>
  <c r="BB292" i="10"/>
  <c r="BE286" i="10"/>
  <c r="BD286" i="10"/>
  <c r="BC286" i="10"/>
  <c r="BA286" i="10"/>
  <c r="K286" i="10"/>
  <c r="I286" i="10"/>
  <c r="BB286" i="10"/>
  <c r="BE281" i="10"/>
  <c r="BD281" i="10"/>
  <c r="BC281" i="10"/>
  <c r="BA281" i="10"/>
  <c r="K281" i="10"/>
  <c r="I281" i="10"/>
  <c r="BB281" i="10"/>
  <c r="BE276" i="10"/>
  <c r="BD276" i="10"/>
  <c r="BC276" i="10"/>
  <c r="BA276" i="10"/>
  <c r="K276" i="10"/>
  <c r="I276" i="10"/>
  <c r="BB276" i="10"/>
  <c r="BE275" i="10"/>
  <c r="BD275" i="10"/>
  <c r="BC275" i="10"/>
  <c r="BA275" i="10"/>
  <c r="K275" i="10"/>
  <c r="I275" i="10"/>
  <c r="BB275" i="10"/>
  <c r="BE274" i="10"/>
  <c r="BD274" i="10"/>
  <c r="BC274" i="10"/>
  <c r="BA274" i="10"/>
  <c r="K274" i="10"/>
  <c r="I274" i="10"/>
  <c r="BB274" i="10"/>
  <c r="BE273" i="10"/>
  <c r="BD273" i="10"/>
  <c r="BC273" i="10"/>
  <c r="BA273" i="10"/>
  <c r="K273" i="10"/>
  <c r="I273" i="10"/>
  <c r="BB273" i="10"/>
  <c r="BE272" i="10"/>
  <c r="BD272" i="10"/>
  <c r="BC272" i="10"/>
  <c r="BA272" i="10"/>
  <c r="K272" i="10"/>
  <c r="I272" i="10"/>
  <c r="BB272" i="10"/>
  <c r="BE271" i="10"/>
  <c r="BD271" i="10"/>
  <c r="BC271" i="10"/>
  <c r="BA271" i="10"/>
  <c r="K271" i="10"/>
  <c r="I271" i="10"/>
  <c r="BB271" i="10"/>
  <c r="BE270" i="10"/>
  <c r="BD270" i="10"/>
  <c r="BC270" i="10"/>
  <c r="BA270" i="10"/>
  <c r="K270" i="10"/>
  <c r="I270" i="10"/>
  <c r="BB270" i="10"/>
  <c r="BE269" i="10"/>
  <c r="BD269" i="10"/>
  <c r="BC269" i="10"/>
  <c r="BA269" i="10"/>
  <c r="K269" i="10"/>
  <c r="I269" i="10"/>
  <c r="BB269" i="10"/>
  <c r="BE268" i="10"/>
  <c r="BD268" i="10"/>
  <c r="BC268" i="10"/>
  <c r="BA268" i="10"/>
  <c r="K268" i="10"/>
  <c r="I268" i="10"/>
  <c r="BB268" i="10"/>
  <c r="BE267" i="10"/>
  <c r="BD267" i="10"/>
  <c r="BC267" i="10"/>
  <c r="BA267" i="10"/>
  <c r="K267" i="10"/>
  <c r="I267" i="10"/>
  <c r="BB267" i="10"/>
  <c r="BE259" i="10"/>
  <c r="BD259" i="10"/>
  <c r="BC259" i="10"/>
  <c r="BA259" i="10"/>
  <c r="K259" i="10"/>
  <c r="I259" i="10"/>
  <c r="BB259" i="10"/>
  <c r="BE258" i="10"/>
  <c r="BD258" i="10"/>
  <c r="BC258" i="10"/>
  <c r="BA258" i="10"/>
  <c r="K258" i="10"/>
  <c r="I258" i="10"/>
  <c r="BB258" i="10"/>
  <c r="BE255" i="10"/>
  <c r="BD255" i="10"/>
  <c r="BC255" i="10"/>
  <c r="BA255" i="10"/>
  <c r="K255" i="10"/>
  <c r="I255" i="10"/>
  <c r="BB255" i="10"/>
  <c r="BE253" i="10"/>
  <c r="BD253" i="10"/>
  <c r="BC253" i="10"/>
  <c r="BA253" i="10"/>
  <c r="K253" i="10"/>
  <c r="I253" i="10"/>
  <c r="BB253" i="10"/>
  <c r="BE251" i="10"/>
  <c r="BD251" i="10"/>
  <c r="BC251" i="10"/>
  <c r="BA251" i="10"/>
  <c r="K251" i="10"/>
  <c r="I251" i="10"/>
  <c r="BB251" i="10"/>
  <c r="BE249" i="10"/>
  <c r="BD249" i="10"/>
  <c r="BC249" i="10"/>
  <c r="BA249" i="10"/>
  <c r="K249" i="10"/>
  <c r="I249" i="10"/>
  <c r="BB249" i="10"/>
  <c r="BE246" i="10"/>
  <c r="BD246" i="10"/>
  <c r="BC246" i="10"/>
  <c r="BA246" i="10"/>
  <c r="K246" i="10"/>
  <c r="I246" i="10"/>
  <c r="BB246" i="10"/>
  <c r="BE244" i="10"/>
  <c r="BD244" i="10"/>
  <c r="BC244" i="10"/>
  <c r="BA244" i="10"/>
  <c r="K244" i="10"/>
  <c r="I244" i="10"/>
  <c r="BB244" i="10"/>
  <c r="BE242" i="10"/>
  <c r="BD242" i="10"/>
  <c r="BC242" i="10"/>
  <c r="BA242" i="10"/>
  <c r="K242" i="10"/>
  <c r="I242" i="10"/>
  <c r="BB242" i="10"/>
  <c r="BE240" i="10"/>
  <c r="BD240" i="10"/>
  <c r="BC240" i="10"/>
  <c r="BA240" i="10"/>
  <c r="K240" i="10"/>
  <c r="I240" i="10"/>
  <c r="BB240" i="10"/>
  <c r="BE236" i="10"/>
  <c r="BD236" i="10"/>
  <c r="BC236" i="10"/>
  <c r="BA236" i="10"/>
  <c r="K236" i="10"/>
  <c r="I236" i="10"/>
  <c r="BB236" i="10"/>
  <c r="BE234" i="10"/>
  <c r="BD234" i="10"/>
  <c r="BC234" i="10"/>
  <c r="BA234" i="10"/>
  <c r="K234" i="10"/>
  <c r="I234" i="10"/>
  <c r="BB234" i="10"/>
  <c r="BE233" i="10"/>
  <c r="BD233" i="10"/>
  <c r="BC233" i="10"/>
  <c r="BA233" i="10"/>
  <c r="K233" i="10"/>
  <c r="I233" i="10"/>
  <c r="BB233" i="10"/>
  <c r="BE232" i="10"/>
  <c r="BD232" i="10"/>
  <c r="BC232" i="10"/>
  <c r="BA232" i="10"/>
  <c r="K232" i="10"/>
  <c r="I232" i="10"/>
  <c r="BB232" i="10"/>
  <c r="BE231" i="10"/>
  <c r="BD231" i="10"/>
  <c r="BC231" i="10"/>
  <c r="BA231" i="10"/>
  <c r="K231" i="10"/>
  <c r="I231" i="10"/>
  <c r="BB231" i="10"/>
  <c r="BE230" i="10"/>
  <c r="BD230" i="10"/>
  <c r="BC230" i="10"/>
  <c r="BA230" i="10"/>
  <c r="K230" i="10"/>
  <c r="I230" i="10"/>
  <c r="BB230" i="10"/>
  <c r="BE229" i="10"/>
  <c r="BD229" i="10"/>
  <c r="BC229" i="10"/>
  <c r="BA229" i="10"/>
  <c r="K229" i="10"/>
  <c r="I229" i="10"/>
  <c r="BB229" i="10"/>
  <c r="BE227" i="10"/>
  <c r="BD227" i="10"/>
  <c r="BC227" i="10"/>
  <c r="BA227" i="10"/>
  <c r="K227" i="10"/>
  <c r="I227" i="10"/>
  <c r="BB227" i="10"/>
  <c r="BE226" i="10"/>
  <c r="BD226" i="10"/>
  <c r="BC226" i="10"/>
  <c r="BA226" i="10"/>
  <c r="K226" i="10"/>
  <c r="K293" i="10" s="1"/>
  <c r="I226" i="10"/>
  <c r="BB226" i="10"/>
  <c r="BE225" i="10"/>
  <c r="BD225" i="10"/>
  <c r="BC225" i="10"/>
  <c r="BA225" i="10"/>
  <c r="K225" i="10"/>
  <c r="I225" i="10"/>
  <c r="I293" i="10" s="1"/>
  <c r="BB225" i="10"/>
  <c r="B20" i="9"/>
  <c r="A20" i="9"/>
  <c r="BD293" i="10"/>
  <c r="H20" i="9" s="1"/>
  <c r="BE221" i="10"/>
  <c r="BD221" i="10"/>
  <c r="BC221" i="10"/>
  <c r="BA221" i="10"/>
  <c r="K221" i="10"/>
  <c r="I221" i="10"/>
  <c r="BB221" i="10"/>
  <c r="BE218" i="10"/>
  <c r="BD218" i="10"/>
  <c r="BC218" i="10"/>
  <c r="BA218" i="10"/>
  <c r="K218" i="10"/>
  <c r="I218" i="10"/>
  <c r="B19" i="9"/>
  <c r="A19" i="9"/>
  <c r="BE215" i="10"/>
  <c r="BE216" i="10" s="1"/>
  <c r="I18" i="9" s="1"/>
  <c r="BD215" i="10"/>
  <c r="BC215" i="10"/>
  <c r="BC216" i="10" s="1"/>
  <c r="G18" i="9" s="1"/>
  <c r="BB215" i="10"/>
  <c r="BB216" i="10" s="1"/>
  <c r="F18" i="9" s="1"/>
  <c r="K215" i="10"/>
  <c r="K216" i="10" s="1"/>
  <c r="I215" i="10"/>
  <c r="I216" i="10" s="1"/>
  <c r="BA215" i="10"/>
  <c r="BA216" i="10" s="1"/>
  <c r="E18" i="9" s="1"/>
  <c r="B18" i="9"/>
  <c r="A18" i="9"/>
  <c r="BD216" i="10"/>
  <c r="H18" i="9" s="1"/>
  <c r="BE211" i="10"/>
  <c r="BD211" i="10"/>
  <c r="BC211" i="10"/>
  <c r="BB211" i="10"/>
  <c r="K211" i="10"/>
  <c r="I211" i="10"/>
  <c r="BA211" i="10"/>
  <c r="BE210" i="10"/>
  <c r="BD210" i="10"/>
  <c r="BC210" i="10"/>
  <c r="BB210" i="10"/>
  <c r="K210" i="10"/>
  <c r="I210" i="10"/>
  <c r="BA210" i="10"/>
  <c r="BE208" i="10"/>
  <c r="BD208" i="10"/>
  <c r="BC208" i="10"/>
  <c r="BB208" i="10"/>
  <c r="K208" i="10"/>
  <c r="I208" i="10"/>
  <c r="B17" i="9"/>
  <c r="A17" i="9"/>
  <c r="BE205" i="10"/>
  <c r="BE206" i="10" s="1"/>
  <c r="I16" i="9" s="1"/>
  <c r="BD205" i="10"/>
  <c r="BD206" i="10" s="1"/>
  <c r="H16" i="9" s="1"/>
  <c r="BC205" i="10"/>
  <c r="BC206" i="10" s="1"/>
  <c r="G16" i="9" s="1"/>
  <c r="BB205" i="10"/>
  <c r="BB206" i="10" s="1"/>
  <c r="F16" i="9" s="1"/>
  <c r="K205" i="10"/>
  <c r="I205" i="10"/>
  <c r="I206" i="10" s="1"/>
  <c r="BA205" i="10"/>
  <c r="BA206" i="10" s="1"/>
  <c r="E16" i="9" s="1"/>
  <c r="B16" i="9"/>
  <c r="A16" i="9"/>
  <c r="K206" i="10"/>
  <c r="BE202" i="10"/>
  <c r="BD202" i="10"/>
  <c r="BC202" i="10"/>
  <c r="BB202" i="10"/>
  <c r="K202" i="10"/>
  <c r="I202" i="10"/>
  <c r="BA202" i="10"/>
  <c r="BE200" i="10"/>
  <c r="BD200" i="10"/>
  <c r="BC200" i="10"/>
  <c r="BB200" i="10"/>
  <c r="K200" i="10"/>
  <c r="I200" i="10"/>
  <c r="BA200" i="10"/>
  <c r="BE196" i="10"/>
  <c r="BD196" i="10"/>
  <c r="BC196" i="10"/>
  <c r="BB196" i="10"/>
  <c r="K196" i="10"/>
  <c r="I196" i="10"/>
  <c r="BA196" i="10"/>
  <c r="B15" i="9"/>
  <c r="A15" i="9"/>
  <c r="I203" i="10"/>
  <c r="BE192" i="10"/>
  <c r="BD192" i="10"/>
  <c r="BC192" i="10"/>
  <c r="BB192" i="10"/>
  <c r="K192" i="10"/>
  <c r="I192" i="10"/>
  <c r="BA192" i="10"/>
  <c r="BE190" i="10"/>
  <c r="BD190" i="10"/>
  <c r="BC190" i="10"/>
  <c r="BB190" i="10"/>
  <c r="K190" i="10"/>
  <c r="I190" i="10"/>
  <c r="BA190" i="10"/>
  <c r="BE188" i="10"/>
  <c r="BD188" i="10"/>
  <c r="BC188" i="10"/>
  <c r="BB188" i="10"/>
  <c r="K188" i="10"/>
  <c r="I188" i="10"/>
  <c r="BA188" i="10"/>
  <c r="BE185" i="10"/>
  <c r="BD185" i="10"/>
  <c r="BC185" i="10"/>
  <c r="BB185" i="10"/>
  <c r="K185" i="10"/>
  <c r="I185" i="10"/>
  <c r="BA185" i="10"/>
  <c r="BE182" i="10"/>
  <c r="BD182" i="10"/>
  <c r="BC182" i="10"/>
  <c r="BB182" i="10"/>
  <c r="K182" i="10"/>
  <c r="I182" i="10"/>
  <c r="BA182" i="10"/>
  <c r="BE177" i="10"/>
  <c r="BD177" i="10"/>
  <c r="BC177" i="10"/>
  <c r="BB177" i="10"/>
  <c r="K177" i="10"/>
  <c r="K194" i="10" s="1"/>
  <c r="I177" i="10"/>
  <c r="BA177" i="10"/>
  <c r="B14" i="9"/>
  <c r="A14" i="9"/>
  <c r="BE173" i="10"/>
  <c r="BD173" i="10"/>
  <c r="BC173" i="10"/>
  <c r="BB173" i="10"/>
  <c r="K173" i="10"/>
  <c r="I173" i="10"/>
  <c r="BA173" i="10"/>
  <c r="BE171" i="10"/>
  <c r="BD171" i="10"/>
  <c r="BC171" i="10"/>
  <c r="BB171" i="10"/>
  <c r="K171" i="10"/>
  <c r="I171" i="10"/>
  <c r="BA171" i="10"/>
  <c r="BE169" i="10"/>
  <c r="BD169" i="10"/>
  <c r="BC169" i="10"/>
  <c r="BB169" i="10"/>
  <c r="K169" i="10"/>
  <c r="I169" i="10"/>
  <c r="BA169" i="10"/>
  <c r="BE168" i="10"/>
  <c r="BD168" i="10"/>
  <c r="BC168" i="10"/>
  <c r="BB168" i="10"/>
  <c r="K168" i="10"/>
  <c r="I168" i="10"/>
  <c r="BA168" i="10"/>
  <c r="BE166" i="10"/>
  <c r="BD166" i="10"/>
  <c r="BC166" i="10"/>
  <c r="BB166" i="10"/>
  <c r="K166" i="10"/>
  <c r="I166" i="10"/>
  <c r="BA166" i="10"/>
  <c r="BE164" i="10"/>
  <c r="BD164" i="10"/>
  <c r="BC164" i="10"/>
  <c r="BB164" i="10"/>
  <c r="K164" i="10"/>
  <c r="I164" i="10"/>
  <c r="BA164" i="10"/>
  <c r="BE162" i="10"/>
  <c r="BD162" i="10"/>
  <c r="BC162" i="10"/>
  <c r="BB162" i="10"/>
  <c r="K162" i="10"/>
  <c r="I162" i="10"/>
  <c r="BA162" i="10"/>
  <c r="BE160" i="10"/>
  <c r="BD160" i="10"/>
  <c r="BC160" i="10"/>
  <c r="BB160" i="10"/>
  <c r="K160" i="10"/>
  <c r="I160" i="10"/>
  <c r="BA160" i="10"/>
  <c r="B13" i="9"/>
  <c r="A13" i="9"/>
  <c r="BE156" i="10"/>
  <c r="BD156" i="10"/>
  <c r="BC156" i="10"/>
  <c r="BB156" i="10"/>
  <c r="K156" i="10"/>
  <c r="I156" i="10"/>
  <c r="BA156" i="10"/>
  <c r="BE155" i="10"/>
  <c r="BD155" i="10"/>
  <c r="BC155" i="10"/>
  <c r="BB155" i="10"/>
  <c r="K155" i="10"/>
  <c r="I155" i="10"/>
  <c r="BA155" i="10"/>
  <c r="BE153" i="10"/>
  <c r="BD153" i="10"/>
  <c r="BC153" i="10"/>
  <c r="BB153" i="10"/>
  <c r="K153" i="10"/>
  <c r="I153" i="10"/>
  <c r="BA153" i="10"/>
  <c r="BE152" i="10"/>
  <c r="BD152" i="10"/>
  <c r="BC152" i="10"/>
  <c r="BB152" i="10"/>
  <c r="K152" i="10"/>
  <c r="I152" i="10"/>
  <c r="BA152" i="10"/>
  <c r="BE151" i="10"/>
  <c r="BD151" i="10"/>
  <c r="BC151" i="10"/>
  <c r="BB151" i="10"/>
  <c r="K151" i="10"/>
  <c r="I151" i="10"/>
  <c r="BA151" i="10"/>
  <c r="BE149" i="10"/>
  <c r="BD149" i="10"/>
  <c r="BC149" i="10"/>
  <c r="BB149" i="10"/>
  <c r="K149" i="10"/>
  <c r="I149" i="10"/>
  <c r="BA149" i="10"/>
  <c r="BE147" i="10"/>
  <c r="BD147" i="10"/>
  <c r="BC147" i="10"/>
  <c r="BB147" i="10"/>
  <c r="BB158" i="10" s="1"/>
  <c r="F12" i="9" s="1"/>
  <c r="K147" i="10"/>
  <c r="I147" i="10"/>
  <c r="BA147" i="10"/>
  <c r="B12" i="9"/>
  <c r="A12" i="9"/>
  <c r="BE144" i="10"/>
  <c r="BD144" i="10"/>
  <c r="BC144" i="10"/>
  <c r="BB144" i="10"/>
  <c r="K144" i="10"/>
  <c r="I144" i="10"/>
  <c r="BA144" i="10"/>
  <c r="BE143" i="10"/>
  <c r="BD143" i="10"/>
  <c r="BC143" i="10"/>
  <c r="BB143" i="10"/>
  <c r="K143" i="10"/>
  <c r="I143" i="10"/>
  <c r="BA143" i="10"/>
  <c r="BE142" i="10"/>
  <c r="BD142" i="10"/>
  <c r="BC142" i="10"/>
  <c r="BB142" i="10"/>
  <c r="K142" i="10"/>
  <c r="I142" i="10"/>
  <c r="BA142" i="10"/>
  <c r="BE141" i="10"/>
  <c r="BD141" i="10"/>
  <c r="BC141" i="10"/>
  <c r="BB141" i="10"/>
  <c r="K141" i="10"/>
  <c r="I141" i="10"/>
  <c r="I145" i="10" s="1"/>
  <c r="BA141" i="10"/>
  <c r="B11" i="9"/>
  <c r="A11" i="9"/>
  <c r="BE145" i="10"/>
  <c r="I11" i="9" s="1"/>
  <c r="BE137" i="10"/>
  <c r="BD137" i="10"/>
  <c r="BC137" i="10"/>
  <c r="BB137" i="10"/>
  <c r="K137" i="10"/>
  <c r="I137" i="10"/>
  <c r="BA137" i="10"/>
  <c r="BE135" i="10"/>
  <c r="BD135" i="10"/>
  <c r="BC135" i="10"/>
  <c r="BB135" i="10"/>
  <c r="K135" i="10"/>
  <c r="I135" i="10"/>
  <c r="BA135" i="10"/>
  <c r="BE133" i="10"/>
  <c r="BD133" i="10"/>
  <c r="BC133" i="10"/>
  <c r="BB133" i="10"/>
  <c r="K133" i="10"/>
  <c r="I133" i="10"/>
  <c r="BA133" i="10"/>
  <c r="BE132" i="10"/>
  <c r="BD132" i="10"/>
  <c r="BC132" i="10"/>
  <c r="BB132" i="10"/>
  <c r="K132" i="10"/>
  <c r="I132" i="10"/>
  <c r="BA132" i="10"/>
  <c r="BE130" i="10"/>
  <c r="BD130" i="10"/>
  <c r="BC130" i="10"/>
  <c r="BB130" i="10"/>
  <c r="K130" i="10"/>
  <c r="I130" i="10"/>
  <c r="BA130" i="10"/>
  <c r="BE128" i="10"/>
  <c r="BD128" i="10"/>
  <c r="BC128" i="10"/>
  <c r="BB128" i="10"/>
  <c r="K128" i="10"/>
  <c r="I128" i="10"/>
  <c r="BA128" i="10"/>
  <c r="BE127" i="10"/>
  <c r="BD127" i="10"/>
  <c r="BC127" i="10"/>
  <c r="BB127" i="10"/>
  <c r="K127" i="10"/>
  <c r="I127" i="10"/>
  <c r="BA127" i="10"/>
  <c r="BE125" i="10"/>
  <c r="BD125" i="10"/>
  <c r="BC125" i="10"/>
  <c r="BB125" i="10"/>
  <c r="K125" i="10"/>
  <c r="I125" i="10"/>
  <c r="BA125" i="10"/>
  <c r="BE123" i="10"/>
  <c r="BD123" i="10"/>
  <c r="BC123" i="10"/>
  <c r="BB123" i="10"/>
  <c r="K123" i="10"/>
  <c r="I123" i="10"/>
  <c r="BA123" i="10"/>
  <c r="BE119" i="10"/>
  <c r="BD119" i="10"/>
  <c r="BC119" i="10"/>
  <c r="BB119" i="10"/>
  <c r="K119" i="10"/>
  <c r="I119" i="10"/>
  <c r="BA119" i="10"/>
  <c r="BE117" i="10"/>
  <c r="BD117" i="10"/>
  <c r="BC117" i="10"/>
  <c r="BB117" i="10"/>
  <c r="K117" i="10"/>
  <c r="I117" i="10"/>
  <c r="BA117" i="10"/>
  <c r="BE116" i="10"/>
  <c r="BD116" i="10"/>
  <c r="BC116" i="10"/>
  <c r="BB116" i="10"/>
  <c r="K116" i="10"/>
  <c r="I116" i="10"/>
  <c r="BA116" i="10"/>
  <c r="BE114" i="10"/>
  <c r="BD114" i="10"/>
  <c r="BC114" i="10"/>
  <c r="BB114" i="10"/>
  <c r="K114" i="10"/>
  <c r="I114" i="10"/>
  <c r="BA114" i="10"/>
  <c r="BE112" i="10"/>
  <c r="BD112" i="10"/>
  <c r="BC112" i="10"/>
  <c r="BB112" i="10"/>
  <c r="K112" i="10"/>
  <c r="I112" i="10"/>
  <c r="BA112" i="10"/>
  <c r="BE109" i="10"/>
  <c r="BD109" i="10"/>
  <c r="BC109" i="10"/>
  <c r="BB109" i="10"/>
  <c r="K109" i="10"/>
  <c r="I109" i="10"/>
  <c r="BA109" i="10"/>
  <c r="BE106" i="10"/>
  <c r="BD106" i="10"/>
  <c r="BC106" i="10"/>
  <c r="BB106" i="10"/>
  <c r="K106" i="10"/>
  <c r="I106" i="10"/>
  <c r="BA106" i="10"/>
  <c r="BE104" i="10"/>
  <c r="BD104" i="10"/>
  <c r="BC104" i="10"/>
  <c r="BB104" i="10"/>
  <c r="K104" i="10"/>
  <c r="I104" i="10"/>
  <c r="BA104" i="10"/>
  <c r="BE103" i="10"/>
  <c r="BD103" i="10"/>
  <c r="BC103" i="10"/>
  <c r="BB103" i="10"/>
  <c r="K103" i="10"/>
  <c r="I103" i="10"/>
  <c r="BA103" i="10"/>
  <c r="B10" i="9"/>
  <c r="A10" i="9"/>
  <c r="BE100" i="10"/>
  <c r="BD100" i="10"/>
  <c r="BC100" i="10"/>
  <c r="BB100" i="10"/>
  <c r="K100" i="10"/>
  <c r="I100" i="10"/>
  <c r="BA100" i="10"/>
  <c r="BE99" i="10"/>
  <c r="BD99" i="10"/>
  <c r="BC99" i="10"/>
  <c r="BB99" i="10"/>
  <c r="K99" i="10"/>
  <c r="I99" i="10"/>
  <c r="BA99" i="10"/>
  <c r="BE97" i="10"/>
  <c r="BD97" i="10"/>
  <c r="BC97" i="10"/>
  <c r="BB97" i="10"/>
  <c r="K97" i="10"/>
  <c r="I97" i="10"/>
  <c r="BA97" i="10"/>
  <c r="BE95" i="10"/>
  <c r="BD95" i="10"/>
  <c r="BC95" i="10"/>
  <c r="BB95" i="10"/>
  <c r="K95" i="10"/>
  <c r="I95" i="10"/>
  <c r="BA95" i="10"/>
  <c r="BE92" i="10"/>
  <c r="BD92" i="10"/>
  <c r="BC92" i="10"/>
  <c r="BB92" i="10"/>
  <c r="K92" i="10"/>
  <c r="I92" i="10"/>
  <c r="BA92" i="10"/>
  <c r="BE89" i="10"/>
  <c r="BD89" i="10"/>
  <c r="BC89" i="10"/>
  <c r="BB89" i="10"/>
  <c r="K89" i="10"/>
  <c r="I89" i="10"/>
  <c r="BA89" i="10"/>
  <c r="BE86" i="10"/>
  <c r="BD86" i="10"/>
  <c r="BC86" i="10"/>
  <c r="BB86" i="10"/>
  <c r="K86" i="10"/>
  <c r="I86" i="10"/>
  <c r="I101" i="10" s="1"/>
  <c r="BA86" i="10"/>
  <c r="BE84" i="10"/>
  <c r="BD84" i="10"/>
  <c r="BC84" i="10"/>
  <c r="BC101" i="10" s="1"/>
  <c r="G9" i="9" s="1"/>
  <c r="BB84" i="10"/>
  <c r="K84" i="10"/>
  <c r="I84" i="10"/>
  <c r="BA84" i="10"/>
  <c r="B9" i="9"/>
  <c r="A9" i="9"/>
  <c r="BE79" i="10"/>
  <c r="BD79" i="10"/>
  <c r="BC79" i="10"/>
  <c r="BB79" i="10"/>
  <c r="K79" i="10"/>
  <c r="I79" i="10"/>
  <c r="BA79" i="10"/>
  <c r="BE77" i="10"/>
  <c r="BD77" i="10"/>
  <c r="BC77" i="10"/>
  <c r="BB77" i="10"/>
  <c r="K77" i="10"/>
  <c r="I77" i="10"/>
  <c r="BA77" i="10"/>
  <c r="BE75" i="10"/>
  <c r="BD75" i="10"/>
  <c r="BC75" i="10"/>
  <c r="BB75" i="10"/>
  <c r="K75" i="10"/>
  <c r="I75" i="10"/>
  <c r="BA75" i="10"/>
  <c r="BE70" i="10"/>
  <c r="BD70" i="10"/>
  <c r="BC70" i="10"/>
  <c r="BB70" i="10"/>
  <c r="K70" i="10"/>
  <c r="I70" i="10"/>
  <c r="BA70" i="10"/>
  <c r="BE69" i="10"/>
  <c r="BD69" i="10"/>
  <c r="BC69" i="10"/>
  <c r="BB69" i="10"/>
  <c r="K69" i="10"/>
  <c r="I69" i="10"/>
  <c r="BA69" i="10"/>
  <c r="BE68" i="10"/>
  <c r="BD68" i="10"/>
  <c r="BC68" i="10"/>
  <c r="BB68" i="10"/>
  <c r="K68" i="10"/>
  <c r="I68" i="10"/>
  <c r="BA68" i="10"/>
  <c r="BE67" i="10"/>
  <c r="BD67" i="10"/>
  <c r="BC67" i="10"/>
  <c r="BB67" i="10"/>
  <c r="K67" i="10"/>
  <c r="I67" i="10"/>
  <c r="BA67" i="10"/>
  <c r="BE66" i="10"/>
  <c r="BD66" i="10"/>
  <c r="BC66" i="10"/>
  <c r="BB66" i="10"/>
  <c r="K66" i="10"/>
  <c r="I66" i="10"/>
  <c r="BA66" i="10"/>
  <c r="BE64" i="10"/>
  <c r="BD64" i="10"/>
  <c r="BC64" i="10"/>
  <c r="BB64" i="10"/>
  <c r="K64" i="10"/>
  <c r="I64" i="10"/>
  <c r="BA64" i="10"/>
  <c r="BE62" i="10"/>
  <c r="BD62" i="10"/>
  <c r="BC62" i="10"/>
  <c r="BB62" i="10"/>
  <c r="K62" i="10"/>
  <c r="I62" i="10"/>
  <c r="BA62" i="10"/>
  <c r="BE61" i="10"/>
  <c r="BD61" i="10"/>
  <c r="BC61" i="10"/>
  <c r="BB61" i="10"/>
  <c r="K61" i="10"/>
  <c r="I61" i="10"/>
  <c r="BA61" i="10"/>
  <c r="BE60" i="10"/>
  <c r="BD60" i="10"/>
  <c r="BC60" i="10"/>
  <c r="BB60" i="10"/>
  <c r="K60" i="10"/>
  <c r="I60" i="10"/>
  <c r="BA60" i="10"/>
  <c r="BE59" i="10"/>
  <c r="BD59" i="10"/>
  <c r="BC59" i="10"/>
  <c r="BB59" i="10"/>
  <c r="K59" i="10"/>
  <c r="I59" i="10"/>
  <c r="BA59" i="10"/>
  <c r="BE58" i="10"/>
  <c r="BD58" i="10"/>
  <c r="BC58" i="10"/>
  <c r="BB58" i="10"/>
  <c r="K58" i="10"/>
  <c r="I58" i="10"/>
  <c r="BA58" i="10"/>
  <c r="BE57" i="10"/>
  <c r="BD57" i="10"/>
  <c r="BC57" i="10"/>
  <c r="BB57" i="10"/>
  <c r="K57" i="10"/>
  <c r="I57" i="10"/>
  <c r="BA57" i="10"/>
  <c r="BE56" i="10"/>
  <c r="BD56" i="10"/>
  <c r="BC56" i="10"/>
  <c r="BB56" i="10"/>
  <c r="K56" i="10"/>
  <c r="I56" i="10"/>
  <c r="BA56" i="10"/>
  <c r="BE55" i="10"/>
  <c r="BD55" i="10"/>
  <c r="BC55" i="10"/>
  <c r="BB55" i="10"/>
  <c r="K55" i="10"/>
  <c r="I55" i="10"/>
  <c r="BA55" i="10"/>
  <c r="BE52" i="10"/>
  <c r="BD52" i="10"/>
  <c r="BC52" i="10"/>
  <c r="BB52" i="10"/>
  <c r="K52" i="10"/>
  <c r="I52" i="10"/>
  <c r="BA52" i="10"/>
  <c r="BE50" i="10"/>
  <c r="BD50" i="10"/>
  <c r="BC50" i="10"/>
  <c r="BB50" i="10"/>
  <c r="K50" i="10"/>
  <c r="I50" i="10"/>
  <c r="BA50" i="10"/>
  <c r="BE45" i="10"/>
  <c r="BD45" i="10"/>
  <c r="BC45" i="10"/>
  <c r="BB45" i="10"/>
  <c r="K45" i="10"/>
  <c r="I45" i="10"/>
  <c r="BA45" i="10"/>
  <c r="BE40" i="10"/>
  <c r="BD40" i="10"/>
  <c r="BC40" i="10"/>
  <c r="BB40" i="10"/>
  <c r="K40" i="10"/>
  <c r="I40" i="10"/>
  <c r="BA40" i="10"/>
  <c r="BE38" i="10"/>
  <c r="BD38" i="10"/>
  <c r="BC38" i="10"/>
  <c r="BB38" i="10"/>
  <c r="K38" i="10"/>
  <c r="I38" i="10"/>
  <c r="BA38" i="10"/>
  <c r="BE36" i="10"/>
  <c r="BD36" i="10"/>
  <c r="BC36" i="10"/>
  <c r="BB36" i="10"/>
  <c r="K36" i="10"/>
  <c r="I36" i="10"/>
  <c r="BA36" i="10"/>
  <c r="BE35" i="10"/>
  <c r="BD35" i="10"/>
  <c r="BC35" i="10"/>
  <c r="BB35" i="10"/>
  <c r="K35" i="10"/>
  <c r="I35" i="10"/>
  <c r="BA35" i="10"/>
  <c r="BE34" i="10"/>
  <c r="BD34" i="10"/>
  <c r="BC34" i="10"/>
  <c r="BB34" i="10"/>
  <c r="K34" i="10"/>
  <c r="I34" i="10"/>
  <c r="BA34" i="10"/>
  <c r="BE32" i="10"/>
  <c r="BD32" i="10"/>
  <c r="BC32" i="10"/>
  <c r="BB32" i="10"/>
  <c r="K32" i="10"/>
  <c r="I32" i="10"/>
  <c r="BA32" i="10"/>
  <c r="BE30" i="10"/>
  <c r="BD30" i="10"/>
  <c r="BC30" i="10"/>
  <c r="BB30" i="10"/>
  <c r="K30" i="10"/>
  <c r="I30" i="10"/>
  <c r="BA30" i="10"/>
  <c r="BE28" i="10"/>
  <c r="BD28" i="10"/>
  <c r="BC28" i="10"/>
  <c r="BB28" i="10"/>
  <c r="K28" i="10"/>
  <c r="I28" i="10"/>
  <c r="BA28" i="10"/>
  <c r="BE26" i="10"/>
  <c r="BD26" i="10"/>
  <c r="BC26" i="10"/>
  <c r="BB26" i="10"/>
  <c r="K26" i="10"/>
  <c r="I26" i="10"/>
  <c r="BA26" i="10"/>
  <c r="BE25" i="10"/>
  <c r="BD25" i="10"/>
  <c r="BC25" i="10"/>
  <c r="BB25" i="10"/>
  <c r="K25" i="10"/>
  <c r="I25" i="10"/>
  <c r="BA25" i="10"/>
  <c r="BE24" i="10"/>
  <c r="BD24" i="10"/>
  <c r="BC24" i="10"/>
  <c r="BB24" i="10"/>
  <c r="K24" i="10"/>
  <c r="I24" i="10"/>
  <c r="BA24" i="10"/>
  <c r="BE23" i="10"/>
  <c r="BD23" i="10"/>
  <c r="BC23" i="10"/>
  <c r="BB23" i="10"/>
  <c r="K23" i="10"/>
  <c r="I23" i="10"/>
  <c r="BA23" i="10"/>
  <c r="BE22" i="10"/>
  <c r="BD22" i="10"/>
  <c r="BC22" i="10"/>
  <c r="BB22" i="10"/>
  <c r="K22" i="10"/>
  <c r="I22" i="10"/>
  <c r="BA22" i="10"/>
  <c r="BE21" i="10"/>
  <c r="BD21" i="10"/>
  <c r="BC21" i="10"/>
  <c r="BB21" i="10"/>
  <c r="K21" i="10"/>
  <c r="I21" i="10"/>
  <c r="BA21" i="10"/>
  <c r="BE19" i="10"/>
  <c r="BD19" i="10"/>
  <c r="BC19" i="10"/>
  <c r="BB19" i="10"/>
  <c r="K19" i="10"/>
  <c r="I19" i="10"/>
  <c r="BA19" i="10"/>
  <c r="BE18" i="10"/>
  <c r="BD18" i="10"/>
  <c r="BC18" i="10"/>
  <c r="BB18" i="10"/>
  <c r="K18" i="10"/>
  <c r="I18" i="10"/>
  <c r="BA18" i="10"/>
  <c r="BE17" i="10"/>
  <c r="BD17" i="10"/>
  <c r="BC17" i="10"/>
  <c r="BB17" i="10"/>
  <c r="K17" i="10"/>
  <c r="I17" i="10"/>
  <c r="BA17" i="10"/>
  <c r="BE16" i="10"/>
  <c r="BD16" i="10"/>
  <c r="BC16" i="10"/>
  <c r="BB16" i="10"/>
  <c r="K16" i="10"/>
  <c r="I16" i="10"/>
  <c r="BA16" i="10"/>
  <c r="BE15" i="10"/>
  <c r="BD15" i="10"/>
  <c r="BC15" i="10"/>
  <c r="BB15" i="10"/>
  <c r="K15" i="10"/>
  <c r="I15" i="10"/>
  <c r="BA15" i="10"/>
  <c r="BE14" i="10"/>
  <c r="BD14" i="10"/>
  <c r="BC14" i="10"/>
  <c r="BB14" i="10"/>
  <c r="K14" i="10"/>
  <c r="I14" i="10"/>
  <c r="BA14" i="10"/>
  <c r="BE13" i="10"/>
  <c r="BD13" i="10"/>
  <c r="BC13" i="10"/>
  <c r="BB13" i="10"/>
  <c r="K13" i="10"/>
  <c r="I13" i="10"/>
  <c r="BA13" i="10"/>
  <c r="BE12" i="10"/>
  <c r="BD12" i="10"/>
  <c r="BC12" i="10"/>
  <c r="BB12" i="10"/>
  <c r="K12" i="10"/>
  <c r="I12" i="10"/>
  <c r="BA12" i="10"/>
  <c r="BE11" i="10"/>
  <c r="BD11" i="10"/>
  <c r="BC11" i="10"/>
  <c r="BB11" i="10"/>
  <c r="K11" i="10"/>
  <c r="K82" i="10" s="1"/>
  <c r="I11" i="10"/>
  <c r="B8" i="9"/>
  <c r="A8" i="9"/>
  <c r="BE8" i="10"/>
  <c r="BE9" i="10" s="1"/>
  <c r="I7" i="9" s="1"/>
  <c r="BD8" i="10"/>
  <c r="BD9" i="10" s="1"/>
  <c r="H7" i="9" s="1"/>
  <c r="BC8" i="10"/>
  <c r="BB8" i="10"/>
  <c r="K8" i="10"/>
  <c r="K9" i="10" s="1"/>
  <c r="I8" i="10"/>
  <c r="BA8" i="10"/>
  <c r="BA9" i="10" s="1"/>
  <c r="E7" i="9" s="1"/>
  <c r="B7" i="9"/>
  <c r="A7" i="9"/>
  <c r="BC9" i="10"/>
  <c r="G7" i="9" s="1"/>
  <c r="BB9" i="10"/>
  <c r="F7" i="9" s="1"/>
  <c r="I9" i="10"/>
  <c r="E4" i="10"/>
  <c r="F3" i="10"/>
  <c r="G27" i="9"/>
  <c r="I27" i="9" s="1"/>
  <c r="H28" i="9" s="1"/>
  <c r="G23" i="8" s="1"/>
  <c r="C33" i="8"/>
  <c r="F33" i="8" s="1"/>
  <c r="C31" i="8"/>
  <c r="G15" i="8"/>
  <c r="D15" i="8"/>
  <c r="G7" i="8"/>
  <c r="BE8" i="7"/>
  <c r="BE9" i="7" s="1"/>
  <c r="I7" i="6" s="1"/>
  <c r="I8" i="6" s="1"/>
  <c r="C21" i="5" s="1"/>
  <c r="BC8" i="7"/>
  <c r="BB8" i="7"/>
  <c r="BB9" i="7" s="1"/>
  <c r="F7" i="6" s="1"/>
  <c r="F8" i="6" s="1"/>
  <c r="C16" i="5" s="1"/>
  <c r="BA8" i="7"/>
  <c r="BA9" i="7" s="1"/>
  <c r="E7" i="6" s="1"/>
  <c r="E8" i="6" s="1"/>
  <c r="C15" i="5" s="1"/>
  <c r="K8" i="7"/>
  <c r="K9" i="7" s="1"/>
  <c r="I8" i="7"/>
  <c r="I9" i="7" s="1"/>
  <c r="BD8" i="7"/>
  <c r="BD9" i="7" s="1"/>
  <c r="H7" i="6" s="1"/>
  <c r="H8" i="6" s="1"/>
  <c r="C17" i="5" s="1"/>
  <c r="B7" i="6"/>
  <c r="A7" i="6"/>
  <c r="BC9" i="7"/>
  <c r="G7" i="6" s="1"/>
  <c r="G8" i="6" s="1"/>
  <c r="C18" i="5" s="1"/>
  <c r="E4" i="7"/>
  <c r="F3" i="7"/>
  <c r="G13" i="6"/>
  <c r="I13" i="6" s="1"/>
  <c r="H14" i="6" s="1"/>
  <c r="G23" i="5" s="1"/>
  <c r="C33" i="5"/>
  <c r="F33" i="5" s="1"/>
  <c r="C31" i="5"/>
  <c r="G15" i="5"/>
  <c r="D15" i="5"/>
  <c r="G7" i="5"/>
  <c r="BE26" i="4"/>
  <c r="BD26" i="4"/>
  <c r="BC26" i="4"/>
  <c r="BB26" i="4"/>
  <c r="K26" i="4"/>
  <c r="I26" i="4"/>
  <c r="BA26" i="4"/>
  <c r="BE23" i="4"/>
  <c r="BD23" i="4"/>
  <c r="BC23" i="4"/>
  <c r="BB23" i="4"/>
  <c r="K23" i="4"/>
  <c r="I23" i="4"/>
  <c r="BA23" i="4"/>
  <c r="BE14" i="4"/>
  <c r="BD14" i="4"/>
  <c r="BC14" i="4"/>
  <c r="BB14" i="4"/>
  <c r="K14" i="4"/>
  <c r="I14" i="4"/>
  <c r="BA14" i="4"/>
  <c r="BE13" i="4"/>
  <c r="BD13" i="4"/>
  <c r="BC13" i="4"/>
  <c r="BB13" i="4"/>
  <c r="K13" i="4"/>
  <c r="I13" i="4"/>
  <c r="BA13" i="4"/>
  <c r="BE9" i="4"/>
  <c r="BD9" i="4"/>
  <c r="BC9" i="4"/>
  <c r="BB9" i="4"/>
  <c r="K9" i="4"/>
  <c r="I9" i="4"/>
  <c r="BA9" i="4"/>
  <c r="BE8" i="4"/>
  <c r="BD8" i="4"/>
  <c r="BC8" i="4"/>
  <c r="BB8" i="4"/>
  <c r="K8" i="4"/>
  <c r="I8" i="4"/>
  <c r="BA8" i="4"/>
  <c r="B7" i="3"/>
  <c r="A7" i="3"/>
  <c r="E4" i="4"/>
  <c r="F3" i="4"/>
  <c r="G13" i="3"/>
  <c r="I13" i="3" s="1"/>
  <c r="H14" i="3" s="1"/>
  <c r="G23" i="2" s="1"/>
  <c r="C33" i="2"/>
  <c r="F33" i="2" s="1"/>
  <c r="C31" i="2"/>
  <c r="G15" i="2"/>
  <c r="D15" i="2"/>
  <c r="G7" i="2"/>
  <c r="D22" i="1"/>
  <c r="D20" i="1"/>
  <c r="I2" i="1"/>
  <c r="BB82" i="10" l="1"/>
  <c r="F8" i="9" s="1"/>
  <c r="I175" i="10"/>
  <c r="BC175" i="10"/>
  <c r="G13" i="9" s="1"/>
  <c r="BA203" i="10"/>
  <c r="E15" i="9" s="1"/>
  <c r="BC203" i="10"/>
  <c r="G15" i="9" s="1"/>
  <c r="I213" i="10"/>
  <c r="BC213" i="10"/>
  <c r="G17" i="9" s="1"/>
  <c r="I223" i="10"/>
  <c r="BA223" i="10"/>
  <c r="E19" i="9" s="1"/>
  <c r="BC223" i="10"/>
  <c r="G19" i="9" s="1"/>
  <c r="I304" i="10"/>
  <c r="BE304" i="10"/>
  <c r="I21" i="9" s="1"/>
  <c r="BB32" i="4"/>
  <c r="F7" i="3" s="1"/>
  <c r="F8" i="3" s="1"/>
  <c r="C16" i="2" s="1"/>
  <c r="BE32" i="4"/>
  <c r="I7" i="3" s="1"/>
  <c r="I8" i="3" s="1"/>
  <c r="C21" i="2" s="1"/>
  <c r="BD194" i="10"/>
  <c r="H14" i="9" s="1"/>
  <c r="BE213" i="10"/>
  <c r="I17" i="9" s="1"/>
  <c r="BE223" i="10"/>
  <c r="I19" i="9" s="1"/>
  <c r="BC304" i="10"/>
  <c r="G21" i="9" s="1"/>
  <c r="BB139" i="10"/>
  <c r="F10" i="9" s="1"/>
  <c r="BD139" i="10"/>
  <c r="H10" i="9" s="1"/>
  <c r="BB194" i="10"/>
  <c r="F14" i="9" s="1"/>
  <c r="BD82" i="10"/>
  <c r="H8" i="9" s="1"/>
  <c r="BA158" i="10"/>
  <c r="E12" i="9" s="1"/>
  <c r="BC158" i="10"/>
  <c r="G12" i="9" s="1"/>
  <c r="BD158" i="10"/>
  <c r="H12" i="9" s="1"/>
  <c r="BE203" i="10"/>
  <c r="I15" i="9" s="1"/>
  <c r="BD213" i="10"/>
  <c r="H17" i="9" s="1"/>
  <c r="BD304" i="10"/>
  <c r="H21" i="9" s="1"/>
  <c r="BA32" i="4"/>
  <c r="C15" i="2" s="1"/>
  <c r="BC32" i="4"/>
  <c r="G7" i="3" s="1"/>
  <c r="G8" i="3" s="1"/>
  <c r="C18" i="2" s="1"/>
  <c r="BC82" i="10"/>
  <c r="G8" i="9" s="1"/>
  <c r="K139" i="10"/>
  <c r="BA145" i="10"/>
  <c r="E11" i="9" s="1"/>
  <c r="BC145" i="10"/>
  <c r="G11" i="9" s="1"/>
  <c r="K175" i="10"/>
  <c r="BB203" i="10"/>
  <c r="F15" i="9" s="1"/>
  <c r="K223" i="10"/>
  <c r="BB293" i="10"/>
  <c r="F20" i="9" s="1"/>
  <c r="BC293" i="10"/>
  <c r="G20" i="9" s="1"/>
  <c r="BA304" i="10"/>
  <c r="E21" i="9" s="1"/>
  <c r="I32" i="4"/>
  <c r="BD101" i="10"/>
  <c r="H9" i="9" s="1"/>
  <c r="BE101" i="10"/>
  <c r="I9" i="9" s="1"/>
  <c r="BC139" i="10"/>
  <c r="G10" i="9" s="1"/>
  <c r="BE293" i="10"/>
  <c r="I20" i="9" s="1"/>
  <c r="K304" i="10"/>
  <c r="K101" i="10"/>
  <c r="BB145" i="10"/>
  <c r="F11" i="9" s="1"/>
  <c r="K158" i="10"/>
  <c r="BD175" i="10"/>
  <c r="H13" i="9" s="1"/>
  <c r="BE175" i="10"/>
  <c r="I13" i="9" s="1"/>
  <c r="BA194" i="10"/>
  <c r="E14" i="9" s="1"/>
  <c r="BC194" i="10"/>
  <c r="G14" i="9" s="1"/>
  <c r="BB213" i="10"/>
  <c r="F17" i="9" s="1"/>
  <c r="BD223" i="10"/>
  <c r="H19" i="9" s="1"/>
  <c r="BA293" i="10"/>
  <c r="E20" i="9" s="1"/>
  <c r="G22" i="5"/>
  <c r="BA139" i="10"/>
  <c r="E10" i="9" s="1"/>
  <c r="BA11" i="10"/>
  <c r="BA82" i="10" s="1"/>
  <c r="E8" i="9" s="1"/>
  <c r="BD32" i="4"/>
  <c r="H7" i="3" s="1"/>
  <c r="H8" i="3" s="1"/>
  <c r="C17" i="2" s="1"/>
  <c r="K32" i="4"/>
  <c r="G22" i="8"/>
  <c r="G22" i="2"/>
  <c r="I82" i="10"/>
  <c r="BE82" i="10"/>
  <c r="I8" i="9" s="1"/>
  <c r="BB101" i="10"/>
  <c r="F9" i="9" s="1"/>
  <c r="I139" i="10"/>
  <c r="BE139" i="10"/>
  <c r="I10" i="9" s="1"/>
  <c r="K145" i="10"/>
  <c r="BD145" i="10"/>
  <c r="H11" i="9" s="1"/>
  <c r="I158" i="10"/>
  <c r="BE158" i="10"/>
  <c r="I12" i="9" s="1"/>
  <c r="BB175" i="10"/>
  <c r="F13" i="9" s="1"/>
  <c r="I194" i="10"/>
  <c r="BE194" i="10"/>
  <c r="I14" i="9" s="1"/>
  <c r="K203" i="10"/>
  <c r="BD203" i="10"/>
  <c r="H15" i="9" s="1"/>
  <c r="BB304" i="10"/>
  <c r="F21" i="9" s="1"/>
  <c r="BA101" i="10"/>
  <c r="E9" i="9" s="1"/>
  <c r="BA175" i="10"/>
  <c r="E13" i="9" s="1"/>
  <c r="G22" i="9"/>
  <c r="C18" i="8" s="1"/>
  <c r="BA208" i="10"/>
  <c r="BA213" i="10" s="1"/>
  <c r="E17" i="9" s="1"/>
  <c r="K213" i="10"/>
  <c r="BB218" i="10"/>
  <c r="BB223" i="10" s="1"/>
  <c r="F19" i="9" s="1"/>
  <c r="F22" i="9" s="1"/>
  <c r="C16" i="8" s="1"/>
  <c r="C19" i="5"/>
  <c r="C22" i="5" s="1"/>
  <c r="C23" i="5" s="1"/>
  <c r="F30" i="5" s="1"/>
  <c r="C19" i="2" l="1"/>
  <c r="C22" i="2" s="1"/>
  <c r="C23" i="2" s="1"/>
  <c r="F30" i="2" s="1"/>
  <c r="F31" i="2" s="1"/>
  <c r="F34" i="2" s="1"/>
  <c r="E22" i="9"/>
  <c r="C15" i="8" s="1"/>
  <c r="H22" i="9"/>
  <c r="C17" i="8" s="1"/>
  <c r="C19" i="8" s="1"/>
  <c r="I22" i="9"/>
  <c r="C21" i="8" s="1"/>
  <c r="F31" i="5"/>
  <c r="F34" i="5" s="1"/>
  <c r="J41" i="1"/>
  <c r="J40" i="1"/>
  <c r="J38" i="1"/>
  <c r="J39" i="1"/>
  <c r="J31" i="1"/>
  <c r="J30" i="1"/>
  <c r="C22" i="8" l="1"/>
  <c r="C23" i="8" s="1"/>
  <c r="F30" i="8" s="1"/>
  <c r="F31" i="8" s="1"/>
  <c r="F34" i="8" s="1"/>
</calcChain>
</file>

<file path=xl/sharedStrings.xml><?xml version="1.0" encoding="utf-8"?>
<sst xmlns="http://schemas.openxmlformats.org/spreadsheetml/2006/main" count="1368" uniqueCount="682">
  <si>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</si>
  <si>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</si>
  <si>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</si>
  <si>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</si>
  <si>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</si>
  <si>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</si>
  <si>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</si>
  <si>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</si>
  <si>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</si>
  <si>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</si>
  <si>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</si>
  <si>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</si>
  <si>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</si>
  <si>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</si>
  <si>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</si>
  <si>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</si>
  <si>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</si>
  <si>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</si>
  <si>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</si>
  <si>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</si>
  <si>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</si>
  <si>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</si>
  <si>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</si>
  <si>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</si>
  <si>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</si>
  <si>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</si>
  <si>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</si>
  <si>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</si>
  <si>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</si>
  <si>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</si>
  <si>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</si>
  <si>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</si>
  <si>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</si>
  <si>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</si>
  <si>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</si>
  <si>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</si>
  <si>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</si>
  <si>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</si>
  <si>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</si>
  <si>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</si>
  <si>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</si>
  <si>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</si>
  <si>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</si>
  <si>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</si>
  <si>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</si>
  <si>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</si>
  <si>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</si>
  <si>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</si>
  <si>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</si>
  <si>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</si>
  <si>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</si>
  <si>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</si>
  <si>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</si>
  <si>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</si>
  <si>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</si>
  <si>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</si>
  <si>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</si>
  <si>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</si>
  <si>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</si>
  <si>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</si>
  <si>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</si>
  <si>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</si>
  <si>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</si>
  <si>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</si>
  <si>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</si>
  <si>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</si>
  <si>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</si>
  <si>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</si>
  <si>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</si>
  <si>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</si>
  <si>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</si>
  <si>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</si>
  <si>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</si>
  <si>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</si>
  <si>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</si>
  <si>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</si>
  <si>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</si>
  <si>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</si>
  <si>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</si>
  <si>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</si>
  <si>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</si>
  <si>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</si>
  <si>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</si>
  <si>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</si>
  <si>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</si>
  <si>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</si>
  <si>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</si>
  <si>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</si>
  <si>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</si>
  <si>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</si>
  <si>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</si>
  <si>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</si>
  <si>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</si>
  <si>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</si>
  <si>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</si>
  <si>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</si>
  <si>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</si>
  <si>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</si>
  <si>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</si>
  <si>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</si>
  <si>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ks</t>
  </si>
  <si>
    <t>Celkem za</t>
  </si>
  <si>
    <t>E4750/06/7</t>
  </si>
  <si>
    <t>Park Trnkova,Brno,v K.ú.Líšeň</t>
  </si>
  <si>
    <t>E4750/06/7 Park Trnkova,Brno,v K.ú.Líšeň</t>
  </si>
  <si>
    <t>Park 01</t>
  </si>
  <si>
    <t>stavební část úprav</t>
  </si>
  <si>
    <t>Park 01 stavební část úprav</t>
  </si>
  <si>
    <t>SO 00-Vedlejší a ostatní náklady</t>
  </si>
  <si>
    <t>000</t>
  </si>
  <si>
    <t>Vedlejší a ostatní náklady</t>
  </si>
  <si>
    <t>000 Vedlejší a ostatní náklady</t>
  </si>
  <si>
    <t>01</t>
  </si>
  <si>
    <t>Geodetická činnost během stavby,činnost zodpovědného geodeta stavby</t>
  </si>
  <si>
    <t>kpl</t>
  </si>
  <si>
    <t>02</t>
  </si>
  <si>
    <t xml:space="preserve">Geodetické zaměření </t>
  </si>
  <si>
    <t>veškerá zaměření nutná pro realizaci stavby,doložení:1</t>
  </si>
  <si>
    <t>provedných prací a doložení skutečného provedení:</t>
  </si>
  <si>
    <t>stavby:</t>
  </si>
  <si>
    <t>03</t>
  </si>
  <si>
    <t xml:space="preserve">Provizorní oplocení mpo celou dobu výstavby </t>
  </si>
  <si>
    <t>04</t>
  </si>
  <si>
    <t>Vypracování PD skutečného provedení stavby (DSPS) vč.digitální formy</t>
  </si>
  <si>
    <t>dokumentace bude vypracována v souladu a náležitostech:1</t>
  </si>
  <si>
    <t>dle Vyhl.č.499/2006 Sb.o dokumentaci staveb a Směrnice:</t>
  </si>
  <si>
    <t>pro dokumentaci staveb pozemních komunikací schválené:</t>
  </si>
  <si>
    <t>MDS-Ol s účinností od1.2.2007,dle zadávacích podmínek:</t>
  </si>
  <si>
    <t>a platných TKP a ČSN.Podkladem pro vypracování DSPS:</t>
  </si>
  <si>
    <t>bude PDPS,geodetické zaměření provedených prací,:</t>
  </si>
  <si>
    <t>případné požadavky objednatele a dle SOD,v počtu:</t>
  </si>
  <si>
    <t>uvedeném v SOD:</t>
  </si>
  <si>
    <t>05</t>
  </si>
  <si>
    <t xml:space="preserve">Zpracování geometrických plánů stavby </t>
  </si>
  <si>
    <t>vč.dodání geometrických plánů pro vyznačení věcných:1</t>
  </si>
  <si>
    <t>břemen v počtu dle SOD:</t>
  </si>
  <si>
    <t>06</t>
  </si>
  <si>
    <t xml:space="preserve">Zařízení staveniště </t>
  </si>
  <si>
    <t>zahrnuje především náklady na požadavky související:1</t>
  </si>
  <si>
    <t>s vybudováním,provozem a likvidací zařízení staveniště,:</t>
  </si>
  <si>
    <t>uvedení pozemku zařízení staveniště do původního stavu,:</t>
  </si>
  <si>
    <t>přípravu staveniště vč. zajištění přístupu pro provádění:</t>
  </si>
  <si>
    <t>prací mimo trvalý i dočasný zábor stavby:</t>
  </si>
  <si>
    <t>MČ Brno - Líšeň</t>
  </si>
  <si>
    <t>ing.Eva Wágnerová,ing.Ivan Zbořil</t>
  </si>
  <si>
    <t>E4750/06/7 SO 00-Vedlejší a ostatní náklady</t>
  </si>
  <si>
    <t>SO 05 Veřejné osvětlení</t>
  </si>
  <si>
    <t>M21</t>
  </si>
  <si>
    <t>Elektromontáže</t>
  </si>
  <si>
    <t>M21 Elektromontáže</t>
  </si>
  <si>
    <t xml:space="preserve">Veřejné osvětlení dle přiloženého pol.rozpočtu </t>
  </si>
  <si>
    <t>E4750/06/7 SO 05 Veřejné osvětlení</t>
  </si>
  <si>
    <t>stavební část úprav Trnkova 31.7.17</t>
  </si>
  <si>
    <t>0</t>
  </si>
  <si>
    <t>Přípravné a pomocné práce</t>
  </si>
  <si>
    <t>0 Přípravné a pomocné práce</t>
  </si>
  <si>
    <t>110001112U00</t>
  </si>
  <si>
    <t>Vytyčení inženýrských sítí v upravovaných částech a dotčeného okolí před zahájením prací</t>
  </si>
  <si>
    <t>Zemní práce,sanace dřevin a povrchů</t>
  </si>
  <si>
    <t>1 Zemní práce,sanace dřevin a povrchů</t>
  </si>
  <si>
    <t>111201101R00</t>
  </si>
  <si>
    <t>Odstranění křovin i s kořeny na ploše do 1000 m2 vč.kořenů</t>
  </si>
  <si>
    <t>m2</t>
  </si>
  <si>
    <t>111201402R0T</t>
  </si>
  <si>
    <t xml:space="preserve">Odvoz křovin s kořeny do spalovny </t>
  </si>
  <si>
    <t>112101101R00</t>
  </si>
  <si>
    <t xml:space="preserve">Kácení stromů listnatých o průměru kmene 10-30 cm </t>
  </si>
  <si>
    <t>kus</t>
  </si>
  <si>
    <t>112101102R00</t>
  </si>
  <si>
    <t xml:space="preserve">Kácení stromů listnatých o průměru kmene 30-50 cm </t>
  </si>
  <si>
    <t>112101103R00</t>
  </si>
  <si>
    <t xml:space="preserve">Kácení stromů listnatých o průměru kmene 50-70 cm </t>
  </si>
  <si>
    <t>112101121R00</t>
  </si>
  <si>
    <t xml:space="preserve">Kácení stromů jehličnatých o průměru kmene 10-30cm </t>
  </si>
  <si>
    <t>112101122R00</t>
  </si>
  <si>
    <t xml:space="preserve">Kácení stromů jehličnatých o průměru kmene 30-50cm </t>
  </si>
  <si>
    <t>112201101R00</t>
  </si>
  <si>
    <t xml:space="preserve">Odstranění pařezů pod úrovní, o průměru 10 - 30 cm </t>
  </si>
  <si>
    <t>112201102R00</t>
  </si>
  <si>
    <t xml:space="preserve">Odstranění pařezů pod úrovní, o průměru 30 - 50 cm </t>
  </si>
  <si>
    <t>7+1</t>
  </si>
  <si>
    <t>112201103R00</t>
  </si>
  <si>
    <t xml:space="preserve">Odstranění pařezů pod úrovní, o průměru 50 - 70 cm </t>
  </si>
  <si>
    <t>113106121R00</t>
  </si>
  <si>
    <t>Rozebrání dlažeb z betonových dlaždic na sucho 30x30 cm</t>
  </si>
  <si>
    <t>113107108R00</t>
  </si>
  <si>
    <t xml:space="preserve">Odstranění podkladu drť.fr 4-8 mm tl.40 mm(prosív) </t>
  </si>
  <si>
    <t>113107113R00</t>
  </si>
  <si>
    <t xml:space="preserve">Odstranění podkl.pl.do 200 m2,štěr se zem tl.21 cm </t>
  </si>
  <si>
    <t>113107142R0R</t>
  </si>
  <si>
    <t xml:space="preserve">Odstranění podkl pl.do 200 m2, obal.kam,tl. 10 cm </t>
  </si>
  <si>
    <t>113107152U00</t>
  </si>
  <si>
    <t xml:space="preserve">Odstraň podklad -nad 200m2 kam těž+zemina do 20cm </t>
  </si>
  <si>
    <t>chodníky tl cca 17 cm:1017</t>
  </si>
  <si>
    <t>113107161U00</t>
  </si>
  <si>
    <t xml:space="preserve">Odstraň podklad -200m2 štěrk smíšený se zeminou </t>
  </si>
  <si>
    <t>tl.podkladu 10 cm:123</t>
  </si>
  <si>
    <t>113107162U00</t>
  </si>
  <si>
    <t xml:space="preserve">Odstraň podklad -200m2 kam drc 25cm </t>
  </si>
  <si>
    <t>dětské hřiště tl.25 cm(100+150):265,4+242</t>
  </si>
  <si>
    <t>113107163U00</t>
  </si>
  <si>
    <t xml:space="preserve">Odstraň podklad -200m2 kam drc 30cm </t>
  </si>
  <si>
    <t>dětské hřiště:56,6</t>
  </si>
  <si>
    <t>113107174U00</t>
  </si>
  <si>
    <t xml:space="preserve">Odstraň plochy -asfaltobeton tl.10cm </t>
  </si>
  <si>
    <t>113107230U00</t>
  </si>
  <si>
    <t xml:space="preserve">Odstraň podklad nad 200m2- beton 10cm </t>
  </si>
  <si>
    <t>113107240R00</t>
  </si>
  <si>
    <t xml:space="preserve">Odstranění vrstvy litý asfalt nad 200 m2, tl.3 cm </t>
  </si>
  <si>
    <t>chodníky:247+136+461+52+121</t>
  </si>
  <si>
    <t>113202111R00</t>
  </si>
  <si>
    <t xml:space="preserve">Vytrhání obrub z krajníků nebo obrubníků stojatých </t>
  </si>
  <si>
    <t>m</t>
  </si>
  <si>
    <t>250/100/1000 v betonu:42+43+23+24</t>
  </si>
  <si>
    <t>121101102R00</t>
  </si>
  <si>
    <t xml:space="preserve">Sejmutí ornice s přemístěním přes 50 do 100 m </t>
  </si>
  <si>
    <t>m3</t>
  </si>
  <si>
    <t>(56*1,8+112+2*3+7,5*5+34,4*1,6+11,1*1,6+17*1,6+3,5*3,5)*0,3</t>
  </si>
  <si>
    <t>pokrač.:(10*6+14+42*2,6+12*2,1+12*2,1+17*4+8*2,1+18*1,6+13*1,6)*0,3</t>
  </si>
  <si>
    <t>ponechat na zpětné rozložení 57,42m3:</t>
  </si>
  <si>
    <t>ponechat na další zpracování v místě vše:</t>
  </si>
  <si>
    <t>122201101R00</t>
  </si>
  <si>
    <t xml:space="preserve">Odkopávky nezapažené v hor. 3 do 100 m3 </t>
  </si>
  <si>
    <t>pro venkovní schody- strojně:3,5*0,5*1,5+1,6*0,5*2+1,6*0,5*1,2</t>
  </si>
  <si>
    <t>výkop pod česaný beton - mobiliář:7,56*0,35</t>
  </si>
  <si>
    <t>výkop pro sedací zídku:(14,5+23,1+1,4)*0,4*0,6</t>
  </si>
  <si>
    <t>výkop pod základek kruhové trampolíny:0,45</t>
  </si>
  <si>
    <t>122201401R00</t>
  </si>
  <si>
    <t xml:space="preserve">Vykopávky v zemníku v hor. 3 do 100 m3 tl.30 cm </t>
  </si>
  <si>
    <t>+zřízení mělkých modelací:114,8*0,3+15,7</t>
  </si>
  <si>
    <t>162201102R00</t>
  </si>
  <si>
    <t xml:space="preserve">Vodorovné přemístění výkopku z hor.1-4 do 50 m </t>
  </si>
  <si>
    <t>ornice:0</t>
  </si>
  <si>
    <t>výkopy  a odkopávky:7,831+34,44+0,45</t>
  </si>
  <si>
    <t>162301405R00</t>
  </si>
  <si>
    <t>Vod.přemístění větví jehlič., D 30cm  do 5000 m a listnatých</t>
  </si>
  <si>
    <t>162301406R00</t>
  </si>
  <si>
    <t>Vod.přemístění větví jehlič., D30- 90cm  do 5000 m a listnatých</t>
  </si>
  <si>
    <t>162301411R00</t>
  </si>
  <si>
    <t xml:space="preserve">Vod.přemístění kmenů listnatých, D 30cm  do 5000 m </t>
  </si>
  <si>
    <t>162301412R00</t>
  </si>
  <si>
    <t xml:space="preserve">Vod.přemístění kmenů listnatých, D 50cm  do 5000 m </t>
  </si>
  <si>
    <t>162301414R00</t>
  </si>
  <si>
    <t>Vod.přemístění kmenů listnatých, D 70 - 90cm do 5000 m</t>
  </si>
  <si>
    <t>162301415R00</t>
  </si>
  <si>
    <t xml:space="preserve">Vod.přemístění kmenů jehlič., D 30cm  do 5000 m </t>
  </si>
  <si>
    <t>162301416R00</t>
  </si>
  <si>
    <t xml:space="preserve">Vod.přemístění kmenů jehlič., D 30-50cm  do 5000 m </t>
  </si>
  <si>
    <t>162301421R00</t>
  </si>
  <si>
    <t xml:space="preserve">Vodorovné přemístění pařezů  D 30 cm do 5000 m </t>
  </si>
  <si>
    <t>3</t>
  </si>
  <si>
    <t>162301422R00</t>
  </si>
  <si>
    <t xml:space="preserve">Vodorovné přemístění pařezů  D30- 50 cm do 5000 m </t>
  </si>
  <si>
    <t>8</t>
  </si>
  <si>
    <t>162301423R00</t>
  </si>
  <si>
    <t xml:space="preserve">Vodorovné přemístění pařezů  D 70 cm do 5000 m </t>
  </si>
  <si>
    <t>162301905R0R</t>
  </si>
  <si>
    <t xml:space="preserve">Příplatek za dalších 5000m - kmeny,větve a pařezi </t>
  </si>
  <si>
    <t>162309999RT</t>
  </si>
  <si>
    <t xml:space="preserve">Poplatek za spalovnu jehličnaté stromy a pařezy </t>
  </si>
  <si>
    <t>162309999RTT</t>
  </si>
  <si>
    <t>Poplatek za kompostování a uložení větve a kompostovatelné části dřevin</t>
  </si>
  <si>
    <t>162701105R00</t>
  </si>
  <si>
    <t xml:space="preserve">Vodorovné přemístění výkopku z hor.1-4 do 10000 m </t>
  </si>
  <si>
    <t>ornice ponechat na deponii  pro další úpravu:0</t>
  </si>
  <si>
    <t>ostatní skrývka:7,831+34,44-35</t>
  </si>
  <si>
    <t>dtto 35m3 ponechat na modelaci terenu:</t>
  </si>
  <si>
    <t>odvoz výkopku pro sed.zídku:9,36+0,45</t>
  </si>
  <si>
    <t>171204111R00</t>
  </si>
  <si>
    <t xml:space="preserve">Ulozeni sypaniny vč poplatku </t>
  </si>
  <si>
    <t>7,2710+9,36+0,45</t>
  </si>
  <si>
    <t>174101102R00</t>
  </si>
  <si>
    <t>Zásyp ruční se zhutněním k lemům,lavicím a ost. zpětný dosyp</t>
  </si>
  <si>
    <t>materiál ponechán z výkopků na stavbě:5</t>
  </si>
  <si>
    <t>182001134R00</t>
  </si>
  <si>
    <t xml:space="preserve">Plošná úprava terénu, nerovnosti do 40 cm v rovině </t>
  </si>
  <si>
    <t>pro modelaci terenu bude použita zemina ze skrývek:183+147</t>
  </si>
  <si>
    <t>v místě:</t>
  </si>
  <si>
    <t>2</t>
  </si>
  <si>
    <t>Plochy</t>
  </si>
  <si>
    <t>2 Plochy</t>
  </si>
  <si>
    <t>273313311R00</t>
  </si>
  <si>
    <t xml:space="preserve">Beton základových desek prostý C 8/10 (B 10 ) </t>
  </si>
  <si>
    <t>pod sedací zídku:39*0,4*0,05</t>
  </si>
  <si>
    <t>273313511R00</t>
  </si>
  <si>
    <t xml:space="preserve">Beton základových desek prostý C 12/15 (B 12,5) </t>
  </si>
  <si>
    <t>dětské hřiště podkladní beton pod polyuret. povrch:204*0,15</t>
  </si>
  <si>
    <t>spodní stavba trampolíny-základek:0,45</t>
  </si>
  <si>
    <t>273321611R0W</t>
  </si>
  <si>
    <t xml:space="preserve">Česaný beton-úprava povrchu C 30/37 (B 37) </t>
  </si>
  <si>
    <t>plocha:(81+198+48,6+24+51,6+36+24+46,2+26,3)*0,15</t>
  </si>
  <si>
    <t>pod mobiliář tl.150 mm:7,6*0,15</t>
  </si>
  <si>
    <t>273361921RT4</t>
  </si>
  <si>
    <t>Výztuž základových desek ze svařovaných sítí svařovanou sítí - drát 6,0  oka 100/100</t>
  </si>
  <si>
    <t>t</t>
  </si>
  <si>
    <t>plochy:(535,7*0,004)*1,03</t>
  </si>
  <si>
    <t>bet.zídka:((9,8+29,3)*0,004)*1,03</t>
  </si>
  <si>
    <t>274313611R00</t>
  </si>
  <si>
    <t>Beton základových pasů prostý C 16/20 (B 20) sedací zídka</t>
  </si>
  <si>
    <t>39*0,4*0,5</t>
  </si>
  <si>
    <t>279321346U00</t>
  </si>
  <si>
    <t xml:space="preserve">Pohledová zeď ŽB C20/25 </t>
  </si>
  <si>
    <t>zídka pod sedáky:39*0,3*0,4</t>
  </si>
  <si>
    <t>279351105R0T</t>
  </si>
  <si>
    <t xml:space="preserve">Bednění stěn pohledovách zdí, oboustranné-zřízení </t>
  </si>
  <si>
    <t>279351106R00</t>
  </si>
  <si>
    <t xml:space="preserve">Bednění stěn pohledových zdí, oboustranné-odstran. </t>
  </si>
  <si>
    <t>5</t>
  </si>
  <si>
    <t>Komunikace a pochůzné plochy</t>
  </si>
  <si>
    <t>5 Komunikace a pochůzné plochy</t>
  </si>
  <si>
    <t>561121111R0T</t>
  </si>
  <si>
    <t>Podklad z mechanicky zpevněné zeminy  na hodnotu 30MPa</t>
  </si>
  <si>
    <t>564231111R00</t>
  </si>
  <si>
    <t xml:space="preserve">Podklad ze štěrkopísku po zhutnění tloušťky 10 cm </t>
  </si>
  <si>
    <t>1,5*1,5+0,5*1,5+0,8+3,5</t>
  </si>
  <si>
    <t>564251111R00</t>
  </si>
  <si>
    <t xml:space="preserve">Podklad ze štěrkopísku po zhutnění tloušťky 15 cm </t>
  </si>
  <si>
    <t>101+37+110+90+48+46+184+156+215+24+42+48,6+24+51,6</t>
  </si>
  <si>
    <t>pokrač.:33,6*2+74+26,3+46,2+24+18,5+7,9+7,5+36-33,6</t>
  </si>
  <si>
    <t>564721111R0P</t>
  </si>
  <si>
    <t xml:space="preserve">Podklad z kameniva drceného vel. 2-4 mm,tl. 4 cm </t>
  </si>
  <si>
    <t>156+184+23+33,6+18,5</t>
  </si>
  <si>
    <t>pod beton.dlažbu:89</t>
  </si>
  <si>
    <t>564721111R0R</t>
  </si>
  <si>
    <t>Podklad z kameniva drceného vel. 2-4 mm,tl. 5cm Prosívka</t>
  </si>
  <si>
    <t>48+37+24+42+74+5+7,9</t>
  </si>
  <si>
    <t>271532213U00</t>
  </si>
  <si>
    <t xml:space="preserve">Štěrková plocha(dočasná úprava) fr. 8-16mm </t>
  </si>
  <si>
    <t>tl.150 mm (m2 46,2+110):(46,2+110)*0,15</t>
  </si>
  <si>
    <t>591111000U0T</t>
  </si>
  <si>
    <t>Žulové odseky z kam. žulových velkých tl.do 100mm kladení z výplní spar</t>
  </si>
  <si>
    <t>591111111R00</t>
  </si>
  <si>
    <t xml:space="preserve">Kladení dlažby velké kostky,lože z kamen.tl. 5 cm </t>
  </si>
  <si>
    <t>spáry vyplněné směsí zeminy a písku:156</t>
  </si>
  <si>
    <t>596215021R00</t>
  </si>
  <si>
    <t xml:space="preserve">Kladení zámkové dlažby tl. 6 cm do drtě tl. 4 cm </t>
  </si>
  <si>
    <t>vel.20x20x6 cm:89</t>
  </si>
  <si>
    <t>vel 20/10/6 cm lem betonu podél sedací zídky:</t>
  </si>
  <si>
    <t>1 řádek 40 bm:4</t>
  </si>
  <si>
    <t>596245041R00</t>
  </si>
  <si>
    <t>Kladení zámkové dlažby tl. 8 cm do betonu vodící linie pro slabozraké</t>
  </si>
  <si>
    <t>tvarovky 20/20/8 cm:(86+23+45)*0,2</t>
  </si>
  <si>
    <t>596245049R00</t>
  </si>
  <si>
    <t>Příplatek za více tvarů dlažby tl. 8 cm, do MC pochůzná dlažba s výstupky</t>
  </si>
  <si>
    <t>pro zrakově postižené:30,8</t>
  </si>
  <si>
    <t>599141111R00</t>
  </si>
  <si>
    <t xml:space="preserve">Vyplnění spár  živičnou zálivkou tl.2 cm </t>
  </si>
  <si>
    <t>6315711005</t>
  </si>
  <si>
    <t xml:space="preserve">povrchová vrstva z kačírku </t>
  </si>
  <si>
    <t>24*0,2*0,05</t>
  </si>
  <si>
    <t>58380129</t>
  </si>
  <si>
    <t>Kostka dlažební drobná 10/12 štípaná Itř. 1t=4,0m2  žulová kostka</t>
  </si>
  <si>
    <t>T</t>
  </si>
  <si>
    <t>4 m2=1T  celkem 156 m2:39</t>
  </si>
  <si>
    <t>58381325</t>
  </si>
  <si>
    <t>Žulové odseky do 0,24 m2 tl do 10 cm materiál</t>
  </si>
  <si>
    <t>59245020</t>
  </si>
  <si>
    <t>Dlažba zámková  20x20x6 cm přírodní</t>
  </si>
  <si>
    <t>89*1,03</t>
  </si>
  <si>
    <t>59245021</t>
  </si>
  <si>
    <t>Dlažba zámková  20x20x8 cm "vodící linie pro slabozraké"</t>
  </si>
  <si>
    <t>30,8*1,03</t>
  </si>
  <si>
    <t>59245110</t>
  </si>
  <si>
    <t>Dlažba zámková 20x10x6 cm přírodní</t>
  </si>
  <si>
    <t>4*1,03</t>
  </si>
  <si>
    <t>Chráničky pro závlahu(pod chodníkem)</t>
  </si>
  <si>
    <t>8 Chráničky pro závlahu(pod chodníkem)</t>
  </si>
  <si>
    <t>132303303R00</t>
  </si>
  <si>
    <t xml:space="preserve">Hloubení rýh pro chráničku, hl. do 0,5 m, v hor.4 </t>
  </si>
  <si>
    <t>881237311R00</t>
  </si>
  <si>
    <t xml:space="preserve">Chránička potrubí  DN 65 </t>
  </si>
  <si>
    <t>811 R.pol.01</t>
  </si>
  <si>
    <t xml:space="preserve">Výstražná folie bílá š.150 mm </t>
  </si>
  <si>
    <t>174101102R0R</t>
  </si>
  <si>
    <t>Zásyp a obsyp chráničky ruční se zhutněním čistou zenimou fr.0-20mm</t>
  </si>
  <si>
    <t>14</t>
  </si>
  <si>
    <t>Trávník</t>
  </si>
  <si>
    <t>14 Trávník</t>
  </si>
  <si>
    <t>181301101R00</t>
  </si>
  <si>
    <t>Rozprostření ornice, rovina, tl. do 10 cm do 500m2 použít zeminu a ornici ze skrývek</t>
  </si>
  <si>
    <t>vč pásů šíře cca 1 m kolem nových cest:1900</t>
  </si>
  <si>
    <t>111211100U0R</t>
  </si>
  <si>
    <t>Pokos nově založeného trávníku s odvozem pokosené hmoty 2x</t>
  </si>
  <si>
    <t>1900*2</t>
  </si>
  <si>
    <t>180402111R00</t>
  </si>
  <si>
    <t xml:space="preserve">Založení trávníku parkového výsevem v rovině </t>
  </si>
  <si>
    <t>183403114R0U</t>
  </si>
  <si>
    <t xml:space="preserve">Obdělání půdy kultivátorováním v rovině a svahu </t>
  </si>
  <si>
    <t>183403153R00</t>
  </si>
  <si>
    <t xml:space="preserve">Obdělání půdy hrabáním, v rovině </t>
  </si>
  <si>
    <t>1900</t>
  </si>
  <si>
    <t>183403161R00</t>
  </si>
  <si>
    <t xml:space="preserve">Obdělání půdy válením, v rovině </t>
  </si>
  <si>
    <t>00572410</t>
  </si>
  <si>
    <t>Směs travní parková</t>
  </si>
  <si>
    <t>kg</t>
  </si>
  <si>
    <t>20 g na m2:1900*0,02</t>
  </si>
  <si>
    <t>43</t>
  </si>
  <si>
    <t>Schodiště</t>
  </si>
  <si>
    <t>43 Schodiště</t>
  </si>
  <si>
    <t>430361921RT2</t>
  </si>
  <si>
    <t>Výztuž schodišťových konstrukcí svařovanou sítí svařovaná síť - drát 5,0 mm, oka 100 / 100 mm</t>
  </si>
  <si>
    <t>((2*1,5+1*1,5+1,5*3,5)*0,004)*1,05</t>
  </si>
  <si>
    <t>tl.50 mm:5,8*0,05</t>
  </si>
  <si>
    <t>430321313R00</t>
  </si>
  <si>
    <t xml:space="preserve">Schodišťové konstrukce, železobeton C 16/20 (B20) </t>
  </si>
  <si>
    <t>skelet pro osazení prafa stupňů:0,2*2*1,5+0,2*0,8*3,5+0,3*0,5*1,5*4+0,3*0,5*3,5*2</t>
  </si>
  <si>
    <t>430351111R00</t>
  </si>
  <si>
    <t xml:space="preserve">Bedneni schod.beton desky podkladní </t>
  </si>
  <si>
    <t>0,15*1,5*12+0,15*3,5*5+5*2*0,3</t>
  </si>
  <si>
    <t>430351129R00</t>
  </si>
  <si>
    <t xml:space="preserve">Odbed beton.desky </t>
  </si>
  <si>
    <t>5937230261</t>
  </si>
  <si>
    <t xml:space="preserve">Stupeň schod. 500/350/150 Prefabrik </t>
  </si>
  <si>
    <t>uložené do mrazuvzdorné flexib.malty:4</t>
  </si>
  <si>
    <t>5937230281</t>
  </si>
  <si>
    <t xml:space="preserve">Stupeň schod.  1000/350/150 Prefabrik </t>
  </si>
  <si>
    <t>uložené do mrazuvzdorné flexib.malty:6</t>
  </si>
  <si>
    <t>5937230301</t>
  </si>
  <si>
    <t xml:space="preserve">Stupeň schod.  1500/350/150 Prefabrik. </t>
  </si>
  <si>
    <t>dodávka + osazení do mrazuvzdorné flexib.malty:9+4</t>
  </si>
  <si>
    <t>46</t>
  </si>
  <si>
    <t>Dětské hřiště</t>
  </si>
  <si>
    <t>46 Dětské hřiště</t>
  </si>
  <si>
    <t>46464600</t>
  </si>
  <si>
    <t>Polyuretanový povrch s EPDM granuláty tl.80+11 mm</t>
  </si>
  <si>
    <t>tlumící pad z výšky 2,7m:56,6</t>
  </si>
  <si>
    <t>skladba povrchu s EPDM tl.80 mm podklad+11mm:</t>
  </si>
  <si>
    <t>litý polyuret.povrch dle ČSN EN 1177,vodopropustný:</t>
  </si>
  <si>
    <t>dle EN 14877:</t>
  </si>
  <si>
    <t>46464601</t>
  </si>
  <si>
    <t>Polyuretanový povrch s EPDM granuláty tl. 35+11 mm</t>
  </si>
  <si>
    <t>tlumící pád z výšky 1,6m:312</t>
  </si>
  <si>
    <t>podkladní vrstva tl.35 mm a barevná vrstva litá tl.11 mm:</t>
  </si>
  <si>
    <t>46464602</t>
  </si>
  <si>
    <t>Polyuretonový povrch s EPDM granuláty 11 mm litá vrstva tl.11 mm</t>
  </si>
  <si>
    <t>barevná vrstav z litého polyuretanu tl.11mm:185</t>
  </si>
  <si>
    <t>(podklad bet.tl.150 mm):</t>
  </si>
  <si>
    <t>46464603</t>
  </si>
  <si>
    <t>Zřízení umělého povrchu na terenních modelacích Polyuretanový povrch s EPDM granuláty tl. 25+11 mm</t>
  </si>
  <si>
    <t>podkladní vrstva tl. 25 +barevná vrstva z litý polyuret. povrch tl.11mm:19</t>
  </si>
  <si>
    <t>dětské hřiště:204</t>
  </si>
  <si>
    <t>564261111R00</t>
  </si>
  <si>
    <t xml:space="preserve">Podklad ze štěrkopísku po zhutnění tloušťky 20 cm </t>
  </si>
  <si>
    <t>dětské hřiště:368,6</t>
  </si>
  <si>
    <t>91</t>
  </si>
  <si>
    <t>Doplňující práce na komunikaci a poch.plochách</t>
  </si>
  <si>
    <t>91 Doplňující práce na komunikaci a poch.plochách</t>
  </si>
  <si>
    <t>917712111RT2</t>
  </si>
  <si>
    <t>Osazení ležat. obrub. bet. bez opěr, lože z kamen. včetně obrubníku 100/8/25 -plocha</t>
  </si>
  <si>
    <t>se spárou 15 mm,vyplněnou směsí zeminy a štěrkem:</t>
  </si>
  <si>
    <t>4 ks na 1 m2:259,1*4*1,03</t>
  </si>
  <si>
    <t>184+23+33,6+185=259,1m2:</t>
  </si>
  <si>
    <t>917812111RT2</t>
  </si>
  <si>
    <t>Osazení stojat. obrub. bet. bez opěry,lože z kamen včetně obrubníku   100/8/25</t>
  </si>
  <si>
    <t>56*2</t>
  </si>
  <si>
    <t>917832111RT7</t>
  </si>
  <si>
    <t>Osazení stojat. obrub. bet. bez opěry,lože z B12,5 včetně obrubníku  100/15/25</t>
  </si>
  <si>
    <t>95</t>
  </si>
  <si>
    <t>Dokončovací a úklidové práce</t>
  </si>
  <si>
    <t>95 Dokončovací a úklidové práce</t>
  </si>
  <si>
    <t>952901411R00</t>
  </si>
  <si>
    <t>Vyčištění ostatních ploch od nečistot po ukončení prací vč.přístupových cest</t>
  </si>
  <si>
    <t>96</t>
  </si>
  <si>
    <t>Demontáže,bourací práce</t>
  </si>
  <si>
    <t>96 Demontáže,bourací práce</t>
  </si>
  <si>
    <t>113106113R00</t>
  </si>
  <si>
    <t xml:space="preserve">Odstranění povrchu hřiště </t>
  </si>
  <si>
    <t>vrstva oblázků a hlíny tl.25 cm:242</t>
  </si>
  <si>
    <t>966005411R00</t>
  </si>
  <si>
    <t>Odstranění lemování hřiště-dřevěná kulatina do D 150 mm vč.úchytů a kotvení</t>
  </si>
  <si>
    <t>960191241R00</t>
  </si>
  <si>
    <t xml:space="preserve">Bourání konstrukcí z kamenných kvádrů </t>
  </si>
  <si>
    <t>zídka z žulových kostek - zídka H 30 cm:54*0,3*0,2</t>
  </si>
  <si>
    <t>99</t>
  </si>
  <si>
    <t>Přesun hmot</t>
  </si>
  <si>
    <t>99 Přesun hmot</t>
  </si>
  <si>
    <t>998222012R00</t>
  </si>
  <si>
    <t xml:space="preserve">Přesun hmot, zpevněné plochy, kryt z kameniva </t>
  </si>
  <si>
    <t>711</t>
  </si>
  <si>
    <t>Izolace proti vodě</t>
  </si>
  <si>
    <t>711 Izolace proti vodě</t>
  </si>
  <si>
    <t>711132101RT1</t>
  </si>
  <si>
    <t>Izolace proti vlhkosti svislá pásy na sucho 1 vrstva - materiál ve specifikaci</t>
  </si>
  <si>
    <t>dilatece česaného betonu po 6 m:</t>
  </si>
  <si>
    <t>2 vrstvy:30</t>
  </si>
  <si>
    <t>62811120</t>
  </si>
  <si>
    <t>Pás asfaltovaný A 330 H nepískovaný</t>
  </si>
  <si>
    <t>30*1,03</t>
  </si>
  <si>
    <t>767</t>
  </si>
  <si>
    <t>Konstrukce zámečnické-mobiliář</t>
  </si>
  <si>
    <t>767 Konstrukce zámečnické-mobiliář</t>
  </si>
  <si>
    <t>767 sub.01</t>
  </si>
  <si>
    <t>Herní prvek Síťová pyramida(viz PD) dod.a montáž+ spodní stavba</t>
  </si>
  <si>
    <t>767 sub.02</t>
  </si>
  <si>
    <t>Houpací hnízdo dod+mont vč.kotvení a zabetonování (spodní stavba)</t>
  </si>
  <si>
    <t>767 sub.03</t>
  </si>
  <si>
    <t>Zapuštěná kruhová trampolína vel.2x2m. dod.a montáž vč.spodní stavby</t>
  </si>
  <si>
    <t>dodávka a montáž:1</t>
  </si>
  <si>
    <t>767 sub.04</t>
  </si>
  <si>
    <t>Nerezová zvlněná skluzavka se stojinami,lezeckou stěnou a další dle PD vč.spodní stavby</t>
  </si>
  <si>
    <t>767 sub.05</t>
  </si>
  <si>
    <t>Rámová dvousedačková houpačka(PD) dod.+montáž vč.spodní stavby</t>
  </si>
  <si>
    <t>767 sub.06</t>
  </si>
  <si>
    <t>Posilovací stroj krosové eliptický trenažer dod.a montáž vč.spodní stavby</t>
  </si>
  <si>
    <t>767 sub.07</t>
  </si>
  <si>
    <t>Posilovací stroj bradla-kliky vč.dopravy a osazení vč výkopu a zabetonování</t>
  </si>
  <si>
    <t>767 sub.08</t>
  </si>
  <si>
    <t>Posilovací stroj balanční trenažer -dod.a montáž vč spodní stavby</t>
  </si>
  <si>
    <t>767 sub.09</t>
  </si>
  <si>
    <t>L1-Lavice typová s opěradlem,dřevěný sedák a opěradlo-akát,konstrukce z Al slitiny délka 1,8m</t>
  </si>
  <si>
    <t>dod.a montáž vč.spodní stavby:13</t>
  </si>
  <si>
    <t>767 sub.10</t>
  </si>
  <si>
    <t>L2-sedací rošt na betonové zídce,akát dřevo, délka sedáku 3m š.sedáku 400 mm</t>
  </si>
  <si>
    <t>dod. a montáže na beton.zídku:1</t>
  </si>
  <si>
    <t>š.400mm akát hranol v 60/40 mm,kotveno do:</t>
  </si>
  <si>
    <t>podkladního ocel.pásu:</t>
  </si>
  <si>
    <t>767 sub.11</t>
  </si>
  <si>
    <t>L3- Lavice typová s opěradlem, akát dřevo konstr.z Al slitiny délka 3,02 m</t>
  </si>
  <si>
    <t>dod.a montáž vč.spodní stavby:2</t>
  </si>
  <si>
    <t>767 sub.12</t>
  </si>
  <si>
    <t>L4-Lavice typová bez opěradla,akát dřevo konstr.z Al slitiny délka 1,82m</t>
  </si>
  <si>
    <t>dod.a montáž vč.spodní stavby:3</t>
  </si>
  <si>
    <t>767 sub.13</t>
  </si>
  <si>
    <t>L5-Lavice typová s opěradlem,dřevěný sedák a opěradlo-akát konstr.z AL slitiny,délka 2,2 m</t>
  </si>
  <si>
    <t>dodávka a montáž vč.spodní stavby:2</t>
  </si>
  <si>
    <t>767 sub.14</t>
  </si>
  <si>
    <t>K- křeslo typové s opěradlem a područkami,dřevěný sedák a opěradlo -akát,konstr z Al slitiny,</t>
  </si>
  <si>
    <t>dod.a montáž vč.spodní stavby:6</t>
  </si>
  <si>
    <t>délka 0,65 m:</t>
  </si>
  <si>
    <t>767 sub.15</t>
  </si>
  <si>
    <t>Odpadkový koš se stříškou,ocel.tělo,opláštěný dřev lamelami,akát,objem 50l</t>
  </si>
  <si>
    <t>Dod a montáž vč spodní stavby:6</t>
  </si>
  <si>
    <t>767 sub.16</t>
  </si>
  <si>
    <t>Odpadkové koše s nosičem sáčků na psí exkrem. se stříškou</t>
  </si>
  <si>
    <t>objem 32 l-dod.a montáž vč.spodní stavby:2</t>
  </si>
  <si>
    <t>767 sub.17</t>
  </si>
  <si>
    <t>Informační tabule(provozní řád hřiště,historie parku</t>
  </si>
  <si>
    <t>767 sub.18</t>
  </si>
  <si>
    <t xml:space="preserve">Příprava pro kotvení herního prvku nerez skluzavka </t>
  </si>
  <si>
    <t>kruhové bednění+obetonování prostoru pro základovou:</t>
  </si>
  <si>
    <t>patku:1</t>
  </si>
  <si>
    <t>767 sub.19</t>
  </si>
  <si>
    <t xml:space="preserve">Doprava mobiliáře </t>
  </si>
  <si>
    <t>soubor</t>
  </si>
  <si>
    <t>767851847R0R</t>
  </si>
  <si>
    <t>Demontáž herních prvků z dětského hřiště vč.betonových základků a likvidace demont.částí</t>
  </si>
  <si>
    <t>Dvojitá houpačka závěsná se dvěma žebříky:1</t>
  </si>
  <si>
    <t>žebříková prolézačka s lezeckou stěnou:</t>
  </si>
  <si>
    <t>kolotoč,sestava 3 věžových domečků se skluzavkou,:</t>
  </si>
  <si>
    <t>sestava hrazda se sítí,pérové houpadlu,kyvadlová:</t>
  </si>
  <si>
    <t>houpačka,kladinová sestava s malou lezeckou stěnou,:</t>
  </si>
  <si>
    <t>dřevěné oplocení pískoviště</t>
  </si>
  <si>
    <t>vše vč.spodní stavby -betonových základků:</t>
  </si>
  <si>
    <t>767851848R0R</t>
  </si>
  <si>
    <t>Demontáž  dřevěné tabule se stříškou vč.beton. základku</t>
  </si>
  <si>
    <t>767851849R0R</t>
  </si>
  <si>
    <t>Demontáž rámů se sloupky (návštěvní řád hřiště) s tabulí 50x60 cm vč.beto.základku</t>
  </si>
  <si>
    <t>767851850R0R</t>
  </si>
  <si>
    <t>Demontáž stávající tabulky vč.bet.základku (chodník se v zimě neudržuje)</t>
  </si>
  <si>
    <t>767851851R0R</t>
  </si>
  <si>
    <t>Demontáž informační tabule s letáky za zastávkou vč.beton.základku</t>
  </si>
  <si>
    <t>767851852R0R</t>
  </si>
  <si>
    <t xml:space="preserve">Demontáž koše na basket. vč.beton.základku </t>
  </si>
  <si>
    <t>767851853R0R</t>
  </si>
  <si>
    <t xml:space="preserve">Demontáž odpadkového koše vč.bet.základku </t>
  </si>
  <si>
    <t>767851854R0R</t>
  </si>
  <si>
    <t>Demontáž laviček ocel.s dřevěnou výplní vč.betonových základků</t>
  </si>
  <si>
    <t>767911812U00</t>
  </si>
  <si>
    <t xml:space="preserve">Dmtž drát pletivo v do  -2,0m </t>
  </si>
  <si>
    <t>767914838R00</t>
  </si>
  <si>
    <t xml:space="preserve">Demontáž oplocení-Ok sloupků vč.bet.patek </t>
  </si>
  <si>
    <t>767998105R00</t>
  </si>
  <si>
    <t>D+M atypických konstrukcí hmotnosti do 5 kg lem plochy pod mobiliář L50/30/6+kotvení laviček</t>
  </si>
  <si>
    <t>Žárově Pzn vč kotvení:(2,81*27,6)*1,05+0,5</t>
  </si>
  <si>
    <t>kotvení dřevěných sedáků plocháč 40/10 L 30 cm:3,12*3*0,3</t>
  </si>
  <si>
    <t>distanční podložky 50/50/20mm+ dtto tl.10 mm:2,34+0,585</t>
  </si>
  <si>
    <t>+ závitové tyče M12 vč spoj materiálu:0,45</t>
  </si>
  <si>
    <t>767998106R00</t>
  </si>
  <si>
    <t>Montáž atypických konstrukcí hmotnosti do 10 kg OK schodišť.zábradlí z jackel prof.</t>
  </si>
  <si>
    <t>Jackel prof.40/40/3 mm:((1*8+14)*3,33)*1,03</t>
  </si>
  <si>
    <t>patní plech 150x150/8 ks 8:(1,404*8)*1,03</t>
  </si>
  <si>
    <t>kotvy do betonu M 10/100 mm ks 32:(32*0,1)*0,617</t>
  </si>
  <si>
    <t>vše žár.Pzn:</t>
  </si>
  <si>
    <t>767998107R00</t>
  </si>
  <si>
    <t>D+M atypických konstrukcí hmotnosti do 20 kg ocel.lem zpev.ploch</t>
  </si>
  <si>
    <t>Lemování chodníkú a zpevněných ploch:</t>
  </si>
  <si>
    <t>ocel.pásovina tl 4 mm šíře 200 mm:(86*2+2,5*2+45*2+4+33*2+3+35*2+3+24*2+6+54*2+12+12*2+4)*6,24</t>
  </si>
  <si>
    <t>pokrač.:(9+15+21+20+9+10+5*4+12*2+4+146+4*6)*6,24</t>
  </si>
  <si>
    <t>trn D R8mm á 0,5 m dl 400 mm:1901*0,499</t>
  </si>
  <si>
    <t>vše žárově Pzn:</t>
  </si>
  <si>
    <t>998767201R00</t>
  </si>
  <si>
    <t xml:space="preserve">Přesun hmot pro zámečnické konstr., výšky do 6 m </t>
  </si>
  <si>
    <t>D96</t>
  </si>
  <si>
    <t>Přesuny suti a vybouraných hmot</t>
  </si>
  <si>
    <t>D96 Přesuny suti a vybouraných hmot</t>
  </si>
  <si>
    <t>979990121R00</t>
  </si>
  <si>
    <t xml:space="preserve">Poplatek za skládku suti - obalované kamenivo </t>
  </si>
  <si>
    <t>99,666+23,147</t>
  </si>
  <si>
    <t>979990162R00</t>
  </si>
  <si>
    <t xml:space="preserve">Poplatek za skládku suti - dřevo </t>
  </si>
  <si>
    <t>0,8266</t>
  </si>
  <si>
    <t>979999998R00</t>
  </si>
  <si>
    <t xml:space="preserve">Poplatek za skládku suti 5% příměsí </t>
  </si>
  <si>
    <t>1035,3137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</si>
  <si>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</si>
  <si>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</si>
  <si>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</si>
  <si>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</si>
  <si>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979086112R00</t>
  </si>
  <si>
    <t xml:space="preserve">Nakládání nebo překládání suti a vybouraných hmot </t>
  </si>
  <si>
    <t>E4750/06/7 stavební část úprav Trnkova 31.7.17</t>
  </si>
  <si>
    <t>Základ DPH 15%</t>
  </si>
  <si>
    <t>Základ DPH 21%</t>
  </si>
  <si>
    <t>SO 05 - D.5  VEŘEJNÉ OSVĚTLENÍ - ELEKTROINSTALACE</t>
  </si>
  <si>
    <r>
      <t xml:space="preserve">Investor:  </t>
    </r>
    <r>
      <rPr>
        <sz val="11"/>
        <rFont val="Times New Roman"/>
        <family val="1"/>
      </rPr>
      <t xml:space="preserve">  </t>
    </r>
  </si>
  <si>
    <t>Statutární město Brno - MČ Brno - LÍŠEŇ</t>
  </si>
  <si>
    <r>
      <t>Stavba :</t>
    </r>
    <r>
      <rPr>
        <sz val="11"/>
        <rFont val="Times New Roman"/>
        <family val="1"/>
      </rPr>
      <t xml:space="preserve">      </t>
    </r>
  </si>
  <si>
    <t xml:space="preserve">Regenerace veřejného parku TRNKOVA, Brno - SO 05 VEŘEJNÉ OSVĚTLENÍ </t>
  </si>
  <si>
    <r>
      <t>Zpracovatel:</t>
    </r>
    <r>
      <rPr>
        <sz val="11"/>
        <color indexed="8"/>
        <rFont val="Times New Roman"/>
        <family val="1"/>
      </rPr>
      <t xml:space="preserve"> </t>
    </r>
  </si>
  <si>
    <t>Ing. Karel Rychlý</t>
  </si>
  <si>
    <t xml:space="preserve">R E K A P I T U L A C E </t>
  </si>
  <si>
    <t>Materiál  V.O. el.instalace</t>
  </si>
  <si>
    <t xml:space="preserve">Montáž V.O. el.instalace </t>
  </si>
  <si>
    <r>
      <t xml:space="preserve">PPV el.instalace (6%)    </t>
    </r>
    <r>
      <rPr>
        <i/>
        <sz val="10"/>
        <rFont val="Times New Roman"/>
        <family val="1"/>
      </rPr>
      <t>ze základu</t>
    </r>
  </si>
  <si>
    <t>Zemní práce</t>
  </si>
  <si>
    <t>mezisoučet</t>
  </si>
  <si>
    <t xml:space="preserve">Základní rozpočtové údaje celkem: </t>
  </si>
  <si>
    <t>Výchozí revize+zpráva (14hod)</t>
  </si>
  <si>
    <t>POŘÍZENÍ OBJEKTU CELKEM:</t>
  </si>
  <si>
    <t xml:space="preserve">                        Ceny jsou stanoveny bez DPH.</t>
  </si>
  <si>
    <t>Součet</t>
  </si>
  <si>
    <t>sada</t>
  </si>
  <si>
    <t>Odvoz demontovaných svítidel vč. stožárů</t>
  </si>
  <si>
    <t>Demontáž sadového svítidla</t>
  </si>
  <si>
    <t>Demontáž sadového stožáru výšky 5m</t>
  </si>
  <si>
    <t>m.j.</t>
  </si>
  <si>
    <t>počet</t>
  </si>
  <si>
    <t>Položka</t>
  </si>
  <si>
    <t>DEMONTÁŽE</t>
  </si>
  <si>
    <t>Rozpojovací jistící skříň pro veřejné osvětlení. Jmenovité napětí 230/400V, 50Hz, do 160A. Přívodní vedení Cu-Al do 50mm2. Prístrojová výzbroj do max. 15x FH 000 + PEN,  RF 5:3</t>
  </si>
  <si>
    <t>Zemnící pásek FeZn 30x4</t>
  </si>
  <si>
    <t>Svorkovnice stožár., pro připoj.kabelů 4x16mm ve stožárech V.O.</t>
  </si>
  <si>
    <t>Zapuštěný sadový stožár oboustranně žárově zinkovaný, dvoustupńový stožár, dvířka zapuštěná, uzamykání energošroubem. S ochrannou PVC manžetou po spodní okraj stožárových dvířek. Provedení Brno. Celková délka stožáru 5,8m, výška stožáru po osazení = 5m nad terénem. Horní průměr dříku stožárzu 60mm.</t>
  </si>
  <si>
    <t>Svítidlo - parkové svítidlo s instalací na vrchol sloupu s technologíí LED světelnými moduly CREE.  Celokovové hliníkové  svítidlo s hladkým povrchem, osazené LED světelným modulem CREE XT-E o příkonu 20W.  Světelný tok 100LN/W. Včetně DC zdroje pro napájení světel. modulu LED. Krytí IP66. Mechanická odolnost IK 08. DLE 58A. Montáž na dřík Ø  60 mm. Údržba bez použití nástroje. Světelný zdroj - LED 20W.</t>
  </si>
  <si>
    <t>Kabel CYKY 4x16</t>
  </si>
  <si>
    <t>Silnoproud - MONTÁŽ</t>
  </si>
  <si>
    <t xml:space="preserve">Součet </t>
  </si>
  <si>
    <t xml:space="preserve">Úprava zakončení stožáru pro osaz. svítidel (zakonč.trn) </t>
  </si>
  <si>
    <t>Svorkovnice stožár., pro připoj.kabelů 4x16mm SR721Cu s krytem  ve stožárech V.O.</t>
  </si>
  <si>
    <t>Svorkovnice stožár., pro připoj.kabelů 4x16mm EKM 2035 ve stožárech V.O.</t>
  </si>
  <si>
    <t>Kabel CYKY-J 4x16</t>
  </si>
  <si>
    <t>celk.cena</t>
  </si>
  <si>
    <t>jedn.cena</t>
  </si>
  <si>
    <t>Silnoproud - MATERIÁL</t>
  </si>
  <si>
    <t>VEŘEJNÉ OSVĚTLENÍ  (V.O.) - ELEKTROINSTALACE</t>
  </si>
  <si>
    <t>Investor:  Statutární město Brno - MČ Brno - LÍŠEŇ</t>
  </si>
  <si>
    <t/>
  </si>
  <si>
    <t>ZEMNÍ PRÁCE</t>
  </si>
  <si>
    <t>Č. P.</t>
  </si>
  <si>
    <t>NÁZEV</t>
  </si>
  <si>
    <t>ČÍSLO</t>
  </si>
  <si>
    <t>MNOŽ.</t>
  </si>
  <si>
    <t>J.CENA</t>
  </si>
  <si>
    <t>CELK.CENA</t>
  </si>
  <si>
    <t>Vytyčení trati kabelu v zástavbě</t>
  </si>
  <si>
    <t>km</t>
  </si>
  <si>
    <t>Kabelová rýha  35/70 - IV</t>
  </si>
  <si>
    <t>Kabelové lože písk. 50/10 B.Z.</t>
  </si>
  <si>
    <t>Fólie výstražná š.33 cm</t>
  </si>
  <si>
    <t>Zához  35/70 - IV</t>
  </si>
  <si>
    <t>Odvoz zeminy do 1 km</t>
  </si>
  <si>
    <t>Za každý další km</t>
  </si>
  <si>
    <t xml:space="preserve">Protlak pod frekventovanou komunikací pro kabel V.O. (průměr asi 110), dle technologie dodavatele, včetně přípravy - zhotovení startovací jámy </t>
  </si>
  <si>
    <t>Bezhalogenová dvouplášťová trubka AROT určená pro mechanickou ochranu kabelů v zemi, d=110</t>
  </si>
  <si>
    <t>Bezhalogenová ohebná dvouplášťová, rudá trubka Kopoflex určená pro mechanickou ochranu kabelů v zemi, d=63</t>
  </si>
  <si>
    <t>Betonový základ stožárů V.O.</t>
  </si>
  <si>
    <t>Celkem Montáž + demontáž</t>
  </si>
  <si>
    <t>přípravu staveniště vč. bednění stromů,  zajištění přístupu :</t>
  </si>
  <si>
    <t>Výkaz výměr</t>
  </si>
  <si>
    <t>VÝKAZ VÝMĚR</t>
  </si>
  <si>
    <t>nnn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</si>
</sst>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#,##0.00_);\(#,##0.00\)"/>
  </numFmts>
  <fonts count="4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  <charset val="238"/>
    </font>
    <font>
      <b/>
      <sz val="16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sz val="11"/>
      <name val="Arial CE"/>
      <family val="2"/>
      <charset val="238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u/>
      <sz val="10"/>
      <name val="Arial CE"/>
      <family val="2"/>
      <charset val="238"/>
    </font>
    <font>
      <u/>
      <sz val="11"/>
      <name val="Times New Roman"/>
      <family val="1"/>
      <charset val="238"/>
    </font>
    <font>
      <b/>
      <u/>
      <sz val="12"/>
      <name val="Times New Roman CE"/>
      <family val="1"/>
      <charset val="238"/>
    </font>
    <font>
      <b/>
      <u/>
      <sz val="10"/>
      <name val="Arial CE"/>
      <family val="2"/>
      <charset val="238"/>
    </font>
    <font>
      <sz val="10"/>
      <color indexed="8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8"/>
      <name val="Arial CE"/>
      <charset val="238"/>
    </font>
    <font>
      <sz val="10"/>
      <color indexed="8"/>
      <name val="Times New Roman CE"/>
      <charset val="238"/>
    </font>
    <font>
      <b/>
      <u/>
      <sz val="12"/>
      <color indexed="8"/>
      <name val="Times New Roman CE"/>
      <family val="1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0" fillId="0" borderId="0"/>
    <xf numFmtId="0" fontId="21" fillId="0" borderId="0"/>
    <xf numFmtId="0" fontId="21" fillId="0" borderId="0"/>
    <xf numFmtId="0" fontId="1" fillId="0" borderId="0"/>
  </cellStyleXfs>
  <cellXfs count="41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4" xfId="0" applyFont="1" applyFill="1" applyBorder="1" applyAlignment="1">
      <alignment horizontal="left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0" fontId="8" fillId="2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0" fontId="8" fillId="2" borderId="0" xfId="0" applyFont="1" applyFill="1" applyBorder="1"/>
    <xf numFmtId="0" fontId="2" fillId="2" borderId="0" xfId="0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0" fontId="8" fillId="0" borderId="51" xfId="1" applyFont="1" applyBorder="1"/>
    <xf numFmtId="0" fontId="2" fillId="0" borderId="51" xfId="1" applyFont="1" applyBorder="1"/>
    <xf numFmtId="0" fontId="2" fillId="0" borderId="51" xfId="1" applyFont="1" applyBorder="1" applyAlignment="1">
      <alignment horizontal="right"/>
    </xf>
    <xf numFmtId="0" fontId="2" fillId="0" borderId="52" xfId="1" applyFont="1" applyBorder="1"/>
    <xf numFmtId="0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8" fillId="0" borderId="56" xfId="1" applyFont="1" applyBorder="1"/>
    <xf numFmtId="0" fontId="2" fillId="0" borderId="56" xfId="1" applyFont="1" applyBorder="1"/>
    <xf numFmtId="0" fontId="2" fillId="0" borderId="56" xfId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4" fillId="0" borderId="52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3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4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" fontId="2" fillId="0" borderId="5" xfId="1" applyNumberFormat="1" applyFont="1" applyBorder="1"/>
    <xf numFmtId="0" fontId="15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3" fontId="15" fillId="0" borderId="0" xfId="1" applyNumberFormat="1" applyFont="1" applyAlignment="1">
      <alignment wrapText="1"/>
    </xf>
    <xf numFmtId="0" fontId="22" fillId="0" borderId="0" xfId="2" applyFont="1"/>
    <xf numFmtId="0" fontId="21" fillId="0" borderId="0" xfId="2"/>
    <xf numFmtId="0" fontId="23" fillId="0" borderId="0" xfId="2" applyFont="1"/>
    <xf numFmtId="0" fontId="24" fillId="0" borderId="0" xfId="2" applyFont="1"/>
    <xf numFmtId="0" fontId="25" fillId="0" borderId="0" xfId="2" applyFont="1"/>
    <xf numFmtId="0" fontId="26" fillId="0" borderId="0" xfId="2" applyFont="1"/>
    <xf numFmtId="0" fontId="27" fillId="0" borderId="0" xfId="2" applyFont="1"/>
    <xf numFmtId="0" fontId="29" fillId="0" borderId="0" xfId="2" applyFont="1"/>
    <xf numFmtId="0" fontId="30" fillId="0" borderId="0" xfId="2" applyFont="1"/>
    <xf numFmtId="0" fontId="31" fillId="0" borderId="0" xfId="2" applyFont="1"/>
    <xf numFmtId="0" fontId="24" fillId="0" borderId="2" xfId="2" applyFont="1" applyBorder="1"/>
    <xf numFmtId="0" fontId="21" fillId="0" borderId="2" xfId="2" applyBorder="1"/>
    <xf numFmtId="0" fontId="21" fillId="0" borderId="3" xfId="2" applyBorder="1"/>
    <xf numFmtId="4" fontId="25" fillId="0" borderId="2" xfId="2" applyNumberFormat="1" applyFont="1" applyBorder="1"/>
    <xf numFmtId="4" fontId="25" fillId="0" borderId="2" xfId="2" applyNumberFormat="1" applyFont="1" applyBorder="1" applyAlignment="1">
      <alignment horizontal="center"/>
    </xf>
    <xf numFmtId="0" fontId="24" fillId="0" borderId="0" xfId="2" applyFont="1" applyFill="1" applyBorder="1"/>
    <xf numFmtId="4" fontId="33" fillId="0" borderId="7" xfId="2" applyNumberFormat="1" applyFont="1" applyBorder="1"/>
    <xf numFmtId="4" fontId="34" fillId="0" borderId="0" xfId="2" applyNumberFormat="1" applyFont="1"/>
    <xf numFmtId="4" fontId="23" fillId="0" borderId="0" xfId="2" applyNumberFormat="1" applyFont="1"/>
    <xf numFmtId="0" fontId="24" fillId="0" borderId="0" xfId="2" applyFont="1" applyBorder="1"/>
    <xf numFmtId="4" fontId="25" fillId="0" borderId="0" xfId="2" applyNumberFormat="1" applyFont="1" applyBorder="1" applyAlignment="1">
      <alignment horizontal="center"/>
    </xf>
    <xf numFmtId="4" fontId="21" fillId="0" borderId="0" xfId="2" applyNumberFormat="1"/>
    <xf numFmtId="4" fontId="35" fillId="0" borderId="0" xfId="2" applyNumberFormat="1" applyFont="1" applyBorder="1"/>
    <xf numFmtId="0" fontId="33" fillId="0" borderId="7" xfId="2" applyFont="1" applyBorder="1" applyAlignment="1">
      <alignment horizontal="center"/>
    </xf>
    <xf numFmtId="0" fontId="33" fillId="0" borderId="7" xfId="2" applyFont="1" applyBorder="1"/>
    <xf numFmtId="0" fontId="36" fillId="0" borderId="7" xfId="2" applyFont="1" applyBorder="1"/>
    <xf numFmtId="4" fontId="21" fillId="0" borderId="15" xfId="2" applyNumberFormat="1" applyBorder="1"/>
    <xf numFmtId="4" fontId="21" fillId="0" borderId="1" xfId="2" applyNumberFormat="1" applyBorder="1" applyAlignment="1">
      <alignment horizontal="right"/>
    </xf>
    <xf numFmtId="0" fontId="21" fillId="0" borderId="15" xfId="2" applyBorder="1" applyAlignment="1">
      <alignment horizontal="center"/>
    </xf>
    <xf numFmtId="1" fontId="21" fillId="0" borderId="15" xfId="2" applyNumberFormat="1" applyBorder="1" applyAlignment="1">
      <alignment horizontal="center"/>
    </xf>
    <xf numFmtId="0" fontId="37" fillId="0" borderId="66" xfId="2" applyNumberFormat="1" applyFont="1" applyBorder="1" applyProtection="1">
      <protection locked="0"/>
    </xf>
    <xf numFmtId="0" fontId="21" fillId="0" borderId="15" xfId="2" applyBorder="1"/>
    <xf numFmtId="0" fontId="21" fillId="0" borderId="15" xfId="2" applyBorder="1" applyAlignment="1">
      <alignment horizontal="right"/>
    </xf>
    <xf numFmtId="0" fontId="21" fillId="0" borderId="1" xfId="2" applyBorder="1" applyAlignment="1">
      <alignment horizontal="right"/>
    </xf>
    <xf numFmtId="0" fontId="21" fillId="0" borderId="1" xfId="2" applyBorder="1"/>
    <xf numFmtId="0" fontId="38" fillId="0" borderId="0" xfId="2" applyFont="1"/>
    <xf numFmtId="4" fontId="38" fillId="0" borderId="0" xfId="2" applyNumberFormat="1" applyFont="1" applyBorder="1"/>
    <xf numFmtId="0" fontId="21" fillId="0" borderId="0" xfId="2" applyBorder="1" applyAlignment="1">
      <alignment horizontal="center"/>
    </xf>
    <xf numFmtId="0" fontId="21" fillId="0" borderId="0" xfId="2" applyBorder="1"/>
    <xf numFmtId="0" fontId="38" fillId="0" borderId="0" xfId="2" applyFont="1" applyBorder="1"/>
    <xf numFmtId="4" fontId="21" fillId="0" borderId="15" xfId="2" applyNumberFormat="1" applyBorder="1" applyAlignment="1">
      <alignment horizontal="right" vertical="center"/>
    </xf>
    <xf numFmtId="0" fontId="21" fillId="0" borderId="15" xfId="2" applyBorder="1" applyAlignment="1">
      <alignment horizontal="center" vertical="center"/>
    </xf>
    <xf numFmtId="0" fontId="21" fillId="0" borderId="1" xfId="2" applyBorder="1" applyAlignment="1">
      <alignment vertical="center" wrapText="1"/>
    </xf>
    <xf numFmtId="0" fontId="21" fillId="0" borderId="15" xfId="2" applyBorder="1" applyAlignment="1">
      <alignment vertical="center"/>
    </xf>
    <xf numFmtId="4" fontId="21" fillId="0" borderId="15" xfId="2" applyNumberFormat="1" applyBorder="1" applyAlignment="1">
      <alignment horizontal="right"/>
    </xf>
    <xf numFmtId="0" fontId="21" fillId="0" borderId="1" xfId="2" applyBorder="1" applyAlignment="1">
      <alignment wrapText="1"/>
    </xf>
    <xf numFmtId="4" fontId="21" fillId="0" borderId="15" xfId="2" applyNumberFormat="1" applyBorder="1" applyAlignment="1">
      <alignment vertical="center"/>
    </xf>
    <xf numFmtId="0" fontId="39" fillId="0" borderId="0" xfId="2" applyFont="1" applyAlignment="1">
      <alignment vertical="center" wrapText="1"/>
    </xf>
    <xf numFmtId="0" fontId="39" fillId="0" borderId="3" xfId="2" applyFont="1" applyBorder="1" applyAlignment="1">
      <alignment vertical="center" wrapText="1"/>
    </xf>
    <xf numFmtId="4" fontId="21" fillId="0" borderId="0" xfId="2" applyNumberFormat="1" applyBorder="1" applyAlignment="1">
      <alignment horizontal="center"/>
    </xf>
    <xf numFmtId="4" fontId="21" fillId="0" borderId="0" xfId="2" applyNumberFormat="1" applyBorder="1" applyAlignment="1">
      <alignment horizontal="right"/>
    </xf>
    <xf numFmtId="4" fontId="36" fillId="0" borderId="0" xfId="2" applyNumberFormat="1" applyFont="1" applyBorder="1" applyAlignment="1">
      <alignment horizontal="right"/>
    </xf>
    <xf numFmtId="0" fontId="36" fillId="0" borderId="0" xfId="2" applyFont="1" applyFill="1" applyBorder="1"/>
    <xf numFmtId="0" fontId="21" fillId="0" borderId="7" xfId="2" applyBorder="1"/>
    <xf numFmtId="0" fontId="21" fillId="0" borderId="19" xfId="2" applyBorder="1" applyAlignment="1">
      <alignment vertical="center"/>
    </xf>
    <xf numFmtId="0" fontId="21" fillId="0" borderId="0" xfId="2" applyAlignment="1">
      <alignment horizontal="center"/>
    </xf>
    <xf numFmtId="0" fontId="33" fillId="0" borderId="0" xfId="2" applyFont="1"/>
    <xf numFmtId="0" fontId="40" fillId="0" borderId="0" xfId="2" applyFont="1"/>
    <xf numFmtId="0" fontId="21" fillId="0" borderId="0" xfId="2" applyNumberFormat="1"/>
    <xf numFmtId="0" fontId="41" fillId="0" borderId="0" xfId="2" applyFont="1"/>
    <xf numFmtId="0" fontId="42" fillId="0" borderId="0" xfId="2" applyFont="1"/>
    <xf numFmtId="0" fontId="21" fillId="0" borderId="0" xfId="2" applyFont="1"/>
    <xf numFmtId="0" fontId="43" fillId="0" borderId="67" xfId="2" applyNumberFormat="1" applyFont="1" applyBorder="1"/>
    <xf numFmtId="0" fontId="43" fillId="0" borderId="67" xfId="2" applyNumberFormat="1" applyFont="1" applyBorder="1" applyAlignment="1">
      <alignment horizontal="right"/>
    </xf>
    <xf numFmtId="0" fontId="43" fillId="0" borderId="67" xfId="2" applyNumberFormat="1" applyFont="1" applyBorder="1" applyAlignment="1">
      <alignment horizontal="center"/>
    </xf>
    <xf numFmtId="0" fontId="44" fillId="0" borderId="67" xfId="2" applyNumberFormat="1" applyFont="1" applyBorder="1"/>
    <xf numFmtId="0" fontId="44" fillId="0" borderId="67" xfId="2" applyNumberFormat="1" applyFont="1" applyBorder="1" applyProtection="1">
      <protection locked="0"/>
    </xf>
    <xf numFmtId="0" fontId="44" fillId="0" borderId="67" xfId="2" applyNumberFormat="1" applyFont="1" applyBorder="1" applyAlignment="1" applyProtection="1">
      <alignment horizontal="center"/>
      <protection locked="0"/>
    </xf>
    <xf numFmtId="169" fontId="44" fillId="0" borderId="67" xfId="2" applyNumberFormat="1" applyFont="1" applyBorder="1" applyProtection="1">
      <protection locked="0"/>
    </xf>
    <xf numFmtId="4" fontId="44" fillId="0" borderId="67" xfId="2" applyNumberFormat="1" applyFont="1" applyBorder="1" applyProtection="1">
      <protection locked="0"/>
    </xf>
    <xf numFmtId="0" fontId="44" fillId="0" borderId="67" xfId="2" applyNumberFormat="1" applyFont="1" applyBorder="1" applyAlignment="1" applyProtection="1">
      <alignment wrapText="1"/>
      <protection locked="0"/>
    </xf>
    <xf numFmtId="0" fontId="44" fillId="0" borderId="67" xfId="2" applyNumberFormat="1" applyFont="1" applyBorder="1" applyAlignment="1">
      <alignment vertical="center"/>
    </xf>
    <xf numFmtId="0" fontId="44" fillId="0" borderId="67" xfId="2" applyNumberFormat="1" applyFont="1" applyBorder="1" applyAlignment="1" applyProtection="1">
      <alignment vertical="center"/>
      <protection locked="0"/>
    </xf>
    <xf numFmtId="0" fontId="44" fillId="0" borderId="67" xfId="2" applyNumberFormat="1" applyFont="1" applyBorder="1" applyAlignment="1">
      <alignment horizontal="center" vertical="center"/>
    </xf>
    <xf numFmtId="169" fontId="44" fillId="0" borderId="67" xfId="2" applyNumberFormat="1" applyFont="1" applyBorder="1" applyAlignment="1" applyProtection="1">
      <alignment vertical="center"/>
      <protection locked="0"/>
    </xf>
    <xf numFmtId="4" fontId="44" fillId="0" borderId="67" xfId="2" applyNumberFormat="1" applyFont="1" applyBorder="1" applyAlignment="1" applyProtection="1">
      <alignment vertical="center"/>
      <protection locked="0"/>
    </xf>
    <xf numFmtId="0" fontId="44" fillId="0" borderId="67" xfId="2" applyNumberFormat="1" applyFont="1" applyBorder="1" applyAlignment="1">
      <alignment horizontal="center"/>
    </xf>
    <xf numFmtId="0" fontId="44" fillId="0" borderId="0" xfId="2" applyNumberFormat="1" applyFont="1"/>
    <xf numFmtId="0" fontId="45" fillId="0" borderId="0" xfId="2" applyNumberFormat="1" applyFont="1"/>
    <xf numFmtId="0" fontId="44" fillId="0" borderId="0" xfId="2" applyNumberFormat="1" applyFont="1" applyAlignment="1">
      <alignment horizontal="right"/>
    </xf>
    <xf numFmtId="4" fontId="45" fillId="0" borderId="0" xfId="2" applyNumberFormat="1" applyFont="1"/>
    <xf numFmtId="0" fontId="46" fillId="0" borderId="0" xfId="2" applyFont="1"/>
    <xf numFmtId="4" fontId="47" fillId="0" borderId="0" xfId="2" applyNumberFormat="1" applyFont="1"/>
    <xf numFmtId="0" fontId="36" fillId="0" borderId="0" xfId="2" applyFont="1" applyBorder="1"/>
    <xf numFmtId="0" fontId="33" fillId="0" borderId="0" xfId="2" applyFont="1" applyBorder="1"/>
    <xf numFmtId="0" fontId="33" fillId="0" borderId="0" xfId="2" applyFont="1" applyBorder="1" applyAlignment="1">
      <alignment horizontal="center"/>
    </xf>
    <xf numFmtId="4" fontId="36" fillId="0" borderId="0" xfId="2" applyNumberFormat="1" applyFont="1" applyBorder="1"/>
    <xf numFmtId="4" fontId="38" fillId="0" borderId="7" xfId="2" applyNumberFormat="1" applyFont="1" applyBorder="1"/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0" fontId="11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</cellXfs>
  <cellStyles count="5">
    <cellStyle name="Normální" xfId="0" builtinId="0"/>
    <cellStyle name="Normální 2" xfId="3" xr:uid="{00000000-0005-0000-0000-000001000000}"/>
    <cellStyle name="normální 3" xfId="2" xr:uid="{00000000-0005-0000-0000-000002000000}"/>
    <cellStyle name="normální 4" xfId="4" xr:uid="{00000000-0005-0000-0000-000003000000}"/>
    <cellStyle name="normální_POL.XLS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AppData/Local/Temp/Rozpocet_Kontejnery_Hora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7\Brno_L&#237;&#353;e&#328;_Park%20Trnkova\N&#193;VRH\2017-07_I.%20ETAPA%20REALIZACE\Kopie%20-%20Trnkova%2011.7.%20-%20CELEK_souhrn%20upraveno%201.8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</v>
          </cell>
        </row>
      </sheetData>
      <sheetData sheetId="1">
        <row r="1">
          <cell r="H1">
            <v>2613324</v>
          </cell>
        </row>
        <row r="11">
          <cell r="E11">
            <v>1002133.5057489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24">
          <cell r="H24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SO 000 SO 000 KL"/>
      <sheetName val="SO 000 SO 000 Pol"/>
      <sheetName val="Krycí list"/>
      <sheetName val="Rekapitulace"/>
      <sheetName val="Položky"/>
      <sheetName val="SO 05 SO 05 KL"/>
      <sheetName val="SO 05 SO 05 Rek"/>
      <sheetName val="SO 05 SO 05 Pol"/>
      <sheetName val="SO 05 Rekapitulace"/>
      <sheetName val="SO 05 Materiál a montáž"/>
      <sheetName val="SO 05 Zemní práce"/>
      <sheetName val="SO ko SO ko KL"/>
      <sheetName val="SO ko SO ko Rek"/>
      <sheetName val="SO ko SO ko Pol"/>
      <sheetName val="SO ko Položky"/>
      <sheetName val="SO sp SO 02.1 KL"/>
      <sheetName val="SO sp SO 02.1 Rek"/>
      <sheetName val="SO sp SO 02.1 Pol"/>
      <sheetName val="SO sp SO sp KL"/>
      <sheetName val="SO sp SO sp Rek"/>
      <sheetName val="SO sp SO sp Pol"/>
      <sheetName val="SO sp Položky "/>
      <sheetName val="SO vk SO vk KL"/>
      <sheetName val="SO vk SO vk Rek"/>
      <sheetName val="SO vk SO vk Pol"/>
      <sheetName val="List1"/>
      <sheetName val="List2"/>
      <sheetName val="List3"/>
      <sheetName val="Lis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G6">
            <v>0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7"/>
  <sheetViews>
    <sheetView showGridLines="0" topLeftCell="B1" zoomScaleNormal="100" zoomScaleSheetLayoutView="75" workbookViewId="0">
      <selection activeCell="M31" sqref="M31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679</v>
      </c>
      <c r="E2" s="5"/>
      <c r="F2" s="4"/>
      <c r="G2" s="6"/>
      <c r="H2" s="7" t="s">
        <v>0</v>
      </c>
      <c r="I2" s="8">
        <f ca="1">TODAY()</f>
        <v>43063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143</v>
      </c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79"/>
      <c r="J19" s="380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81"/>
      <c r="J20" s="382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81"/>
      <c r="J21" s="382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83"/>
      <c r="J22" s="384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85"/>
      <c r="J23" s="386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">
        <v>612</v>
      </c>
      <c r="H29" s="50" t="s">
        <v>613</v>
      </c>
      <c r="I29" s="50" t="s">
        <v>18</v>
      </c>
      <c r="J29" s="50" t="s">
        <v>12</v>
      </c>
    </row>
    <row r="30" spans="2:12" x14ac:dyDescent="0.2">
      <c r="B30" s="52" t="s">
        <v>105</v>
      </c>
      <c r="C30" s="53" t="s">
        <v>106</v>
      </c>
      <c r="D30" s="54"/>
      <c r="E30" s="55"/>
      <c r="F30" s="56" t="s">
        <v>681</v>
      </c>
      <c r="G30" s="57" t="s">
        <v>681</v>
      </c>
      <c r="H30" s="58" t="s">
        <v>681</v>
      </c>
      <c r="I30" s="58" t="s">
        <v>681</v>
      </c>
      <c r="J30" s="59" t="str">
        <f t="shared" ref="J30" si="0">IF(CelkemObjekty=0,"",F30/CelkemObjekty*100)</f>
        <v/>
      </c>
    </row>
    <row r="31" spans="2:12" ht="17.25" customHeight="1" x14ac:dyDescent="0.2">
      <c r="B31" s="67" t="s">
        <v>19</v>
      </c>
      <c r="C31" s="68"/>
      <c r="D31" s="69"/>
      <c r="E31" s="70"/>
      <c r="F31" s="71"/>
      <c r="G31" s="71"/>
      <c r="H31" s="71"/>
      <c r="I31" s="71"/>
      <c r="J31" s="72" t="str">
        <f t="shared" ref="J31" si="1">IF(CelkemObjekty=0,"",F31/CelkemObjekty*100)</f>
        <v/>
      </c>
    </row>
    <row r="32" spans="2:12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ht="9.7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7.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18" x14ac:dyDescent="0.25">
      <c r="B35" s="13" t="s">
        <v>20</v>
      </c>
      <c r="C35" s="45"/>
      <c r="D35" s="45"/>
      <c r="E35" s="45"/>
      <c r="F35" s="45"/>
      <c r="G35" s="45"/>
      <c r="H35" s="45"/>
      <c r="I35" s="45"/>
      <c r="J35" s="45"/>
      <c r="K35" s="73"/>
    </row>
    <row r="36" spans="2:11" x14ac:dyDescent="0.2">
      <c r="K36" s="73"/>
    </row>
    <row r="37" spans="2:11" ht="25.5" x14ac:dyDescent="0.2">
      <c r="B37" s="74" t="s">
        <v>21</v>
      </c>
      <c r="C37" s="75" t="s">
        <v>22</v>
      </c>
      <c r="D37" s="48"/>
      <c r="E37" s="49"/>
      <c r="F37" s="50" t="s">
        <v>17</v>
      </c>
      <c r="G37" s="51" t="s">
        <v>612</v>
      </c>
      <c r="H37" s="50" t="s">
        <v>613</v>
      </c>
      <c r="I37" s="51" t="s">
        <v>18</v>
      </c>
      <c r="J37" s="50" t="s">
        <v>12</v>
      </c>
    </row>
    <row r="38" spans="2:11" x14ac:dyDescent="0.2">
      <c r="B38" s="76" t="s">
        <v>105</v>
      </c>
      <c r="C38" s="77" t="s">
        <v>145</v>
      </c>
      <c r="D38" s="54"/>
      <c r="E38" s="55"/>
      <c r="F38" s="56"/>
      <c r="G38" s="57"/>
      <c r="H38" s="58"/>
      <c r="I38" s="65"/>
      <c r="J38" s="59" t="str">
        <f t="shared" ref="J38:J40" si="2">IF(CelkemObjekty=0,"",F38/CelkemObjekty*100)</f>
        <v/>
      </c>
    </row>
    <row r="39" spans="2:11" x14ac:dyDescent="0.2">
      <c r="B39" s="78" t="s">
        <v>105</v>
      </c>
      <c r="C39" s="79" t="s">
        <v>151</v>
      </c>
      <c r="D39" s="62"/>
      <c r="E39" s="63"/>
      <c r="F39" s="64"/>
      <c r="G39" s="65"/>
      <c r="H39" s="66"/>
      <c r="I39" s="65"/>
      <c r="J39" s="59" t="str">
        <f t="shared" si="2"/>
        <v/>
      </c>
    </row>
    <row r="40" spans="2:11" x14ac:dyDescent="0.2">
      <c r="B40" s="78" t="s">
        <v>105</v>
      </c>
      <c r="C40" s="79" t="s">
        <v>611</v>
      </c>
      <c r="D40" s="62"/>
      <c r="E40" s="63"/>
      <c r="F40" s="64"/>
      <c r="G40" s="65"/>
      <c r="H40" s="66"/>
      <c r="I40" s="65"/>
      <c r="J40" s="59" t="str">
        <f t="shared" si="2"/>
        <v/>
      </c>
    </row>
    <row r="41" spans="2:11" x14ac:dyDescent="0.2">
      <c r="B41" s="67" t="s">
        <v>19</v>
      </c>
      <c r="C41" s="68"/>
      <c r="D41" s="69"/>
      <c r="E41" s="70"/>
      <c r="F41" s="71"/>
      <c r="G41" s="80"/>
      <c r="H41" s="71"/>
      <c r="I41" s="80"/>
      <c r="J41" s="72" t="str">
        <f t="shared" ref="J41" si="3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23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24</v>
      </c>
      <c r="C48" s="48"/>
      <c r="D48" s="48"/>
      <c r="E48" s="50" t="s">
        <v>12</v>
      </c>
      <c r="F48" s="50" t="s">
        <v>25</v>
      </c>
      <c r="G48" s="51" t="s">
        <v>26</v>
      </c>
      <c r="H48" s="50" t="s">
        <v>27</v>
      </c>
      <c r="I48" s="51" t="s">
        <v>28</v>
      </c>
      <c r="J48" s="81" t="s">
        <v>29</v>
      </c>
    </row>
    <row r="49" spans="2:10" x14ac:dyDescent="0.2">
      <c r="B49" s="52" t="s">
        <v>153</v>
      </c>
      <c r="C49" s="53" t="s">
        <v>154</v>
      </c>
      <c r="D49" s="54"/>
      <c r="E49" s="82"/>
      <c r="F49" s="58"/>
      <c r="G49" s="57"/>
      <c r="H49" s="58"/>
      <c r="I49" s="57"/>
      <c r="J49" s="58"/>
    </row>
    <row r="50" spans="2:10" x14ac:dyDescent="0.2">
      <c r="B50" s="60" t="s">
        <v>109</v>
      </c>
      <c r="C50" s="61" t="s">
        <v>110</v>
      </c>
      <c r="D50" s="62"/>
      <c r="E50" s="83"/>
      <c r="F50" s="66"/>
      <c r="G50" s="65"/>
      <c r="H50" s="66"/>
      <c r="I50" s="65"/>
      <c r="J50" s="66"/>
    </row>
    <row r="51" spans="2:10" x14ac:dyDescent="0.2">
      <c r="B51" s="60" t="s">
        <v>99</v>
      </c>
      <c r="C51" s="61" t="s">
        <v>158</v>
      </c>
      <c r="D51" s="62"/>
      <c r="E51" s="83"/>
      <c r="F51" s="66"/>
      <c r="G51" s="65"/>
      <c r="H51" s="66"/>
      <c r="I51" s="65"/>
      <c r="J51" s="66"/>
    </row>
    <row r="52" spans="2:10" x14ac:dyDescent="0.2">
      <c r="B52" s="60" t="s">
        <v>375</v>
      </c>
      <c r="C52" s="61" t="s">
        <v>376</v>
      </c>
      <c r="D52" s="62"/>
      <c r="E52" s="83"/>
      <c r="F52" s="66"/>
      <c r="G52" s="65"/>
      <c r="H52" s="66"/>
      <c r="I52" s="65"/>
      <c r="J52" s="66"/>
    </row>
    <row r="53" spans="2:10" x14ac:dyDescent="0.2">
      <c r="B53" s="60" t="s">
        <v>278</v>
      </c>
      <c r="C53" s="61" t="s">
        <v>279</v>
      </c>
      <c r="D53" s="62"/>
      <c r="E53" s="83"/>
      <c r="F53" s="66"/>
      <c r="G53" s="65"/>
      <c r="H53" s="66"/>
      <c r="I53" s="65"/>
      <c r="J53" s="66"/>
    </row>
    <row r="54" spans="2:10" x14ac:dyDescent="0.2">
      <c r="B54" s="60" t="s">
        <v>397</v>
      </c>
      <c r="C54" s="61" t="s">
        <v>398</v>
      </c>
      <c r="D54" s="62"/>
      <c r="E54" s="83"/>
      <c r="F54" s="66"/>
      <c r="G54" s="65"/>
      <c r="H54" s="66"/>
      <c r="I54" s="65"/>
      <c r="J54" s="66"/>
    </row>
    <row r="55" spans="2:10" x14ac:dyDescent="0.2">
      <c r="B55" s="60" t="s">
        <v>421</v>
      </c>
      <c r="C55" s="61" t="s">
        <v>422</v>
      </c>
      <c r="D55" s="62"/>
      <c r="E55" s="83"/>
      <c r="F55" s="66"/>
      <c r="G55" s="65"/>
      <c r="H55" s="66"/>
      <c r="I55" s="65"/>
      <c r="J55" s="66"/>
    </row>
    <row r="56" spans="2:10" x14ac:dyDescent="0.2">
      <c r="B56" s="60" t="s">
        <v>307</v>
      </c>
      <c r="C56" s="61" t="s">
        <v>308</v>
      </c>
      <c r="D56" s="62"/>
      <c r="E56" s="83"/>
      <c r="F56" s="66"/>
      <c r="G56" s="65"/>
      <c r="H56" s="66"/>
      <c r="I56" s="65"/>
      <c r="J56" s="66"/>
    </row>
    <row r="57" spans="2:10" x14ac:dyDescent="0.2">
      <c r="B57" s="60" t="s">
        <v>479</v>
      </c>
      <c r="C57" s="61" t="s">
        <v>480</v>
      </c>
      <c r="D57" s="62"/>
      <c r="E57" s="83"/>
      <c r="F57" s="66"/>
      <c r="G57" s="65"/>
      <c r="H57" s="66"/>
      <c r="I57" s="65"/>
      <c r="J57" s="66"/>
    </row>
    <row r="58" spans="2:10" x14ac:dyDescent="0.2">
      <c r="B58" s="60" t="s">
        <v>489</v>
      </c>
      <c r="C58" s="61" t="s">
        <v>490</v>
      </c>
      <c r="D58" s="62"/>
      <c r="E58" s="83"/>
      <c r="F58" s="66"/>
      <c r="G58" s="65"/>
      <c r="H58" s="66"/>
      <c r="I58" s="65"/>
      <c r="J58" s="66"/>
    </row>
    <row r="59" spans="2:10" x14ac:dyDescent="0.2">
      <c r="B59" s="60" t="s">
        <v>253</v>
      </c>
      <c r="C59" s="61" t="s">
        <v>365</v>
      </c>
      <c r="D59" s="62"/>
      <c r="E59" s="83"/>
      <c r="F59" s="66"/>
      <c r="G59" s="65"/>
      <c r="H59" s="66"/>
      <c r="I59" s="65"/>
      <c r="J59" s="66"/>
    </row>
    <row r="60" spans="2:10" x14ac:dyDescent="0.2">
      <c r="B60" s="60" t="s">
        <v>445</v>
      </c>
      <c r="C60" s="61" t="s">
        <v>446</v>
      </c>
      <c r="D60" s="62"/>
      <c r="E60" s="83"/>
      <c r="F60" s="66"/>
      <c r="G60" s="65"/>
      <c r="H60" s="66"/>
      <c r="I60" s="65"/>
      <c r="J60" s="66"/>
    </row>
    <row r="61" spans="2:10" x14ac:dyDescent="0.2">
      <c r="B61" s="60" t="s">
        <v>458</v>
      </c>
      <c r="C61" s="61" t="s">
        <v>459</v>
      </c>
      <c r="D61" s="62"/>
      <c r="E61" s="83"/>
      <c r="F61" s="66"/>
      <c r="G61" s="65"/>
      <c r="H61" s="66"/>
      <c r="I61" s="65"/>
      <c r="J61" s="66"/>
    </row>
    <row r="62" spans="2:10" x14ac:dyDescent="0.2">
      <c r="B62" s="60" t="s">
        <v>463</v>
      </c>
      <c r="C62" s="61" t="s">
        <v>464</v>
      </c>
      <c r="D62" s="62"/>
      <c r="E62" s="83"/>
      <c r="F62" s="66"/>
      <c r="G62" s="65"/>
      <c r="H62" s="66"/>
      <c r="I62" s="65"/>
      <c r="J62" s="66"/>
    </row>
    <row r="63" spans="2:10" x14ac:dyDescent="0.2">
      <c r="B63" s="60" t="s">
        <v>474</v>
      </c>
      <c r="C63" s="61" t="s">
        <v>475</v>
      </c>
      <c r="D63" s="62"/>
      <c r="E63" s="83"/>
      <c r="F63" s="66"/>
      <c r="G63" s="65"/>
      <c r="H63" s="66"/>
      <c r="I63" s="65"/>
      <c r="J63" s="66"/>
    </row>
    <row r="64" spans="2:10" x14ac:dyDescent="0.2">
      <c r="B64" s="60" t="s">
        <v>593</v>
      </c>
      <c r="C64" s="61" t="s">
        <v>594</v>
      </c>
      <c r="D64" s="62"/>
      <c r="E64" s="83"/>
      <c r="F64" s="66"/>
      <c r="G64" s="65"/>
      <c r="H64" s="66"/>
      <c r="I64" s="65"/>
      <c r="J64" s="66"/>
    </row>
    <row r="65" spans="2:10" x14ac:dyDescent="0.2">
      <c r="B65" s="60" t="s">
        <v>147</v>
      </c>
      <c r="C65" s="61" t="s">
        <v>148</v>
      </c>
      <c r="D65" s="62"/>
      <c r="E65" s="83"/>
      <c r="F65" s="66"/>
      <c r="G65" s="65"/>
      <c r="H65" s="66"/>
      <c r="I65" s="65"/>
      <c r="J65" s="66"/>
    </row>
    <row r="66" spans="2:10" x14ac:dyDescent="0.2">
      <c r="B66" s="67" t="s">
        <v>19</v>
      </c>
      <c r="C66" s="68"/>
      <c r="D66" s="69"/>
      <c r="E66" s="84"/>
      <c r="F66" s="71"/>
      <c r="G66" s="80"/>
      <c r="H66" s="71"/>
      <c r="I66" s="80"/>
      <c r="J66" s="71"/>
    </row>
    <row r="68" spans="2:10" ht="2.25" customHeight="1" x14ac:dyDescent="0.2"/>
    <row r="69" spans="2:10" ht="1.5" customHeight="1" x14ac:dyDescent="0.2"/>
    <row r="70" spans="2:10" ht="0.75" customHeight="1" x14ac:dyDescent="0.2"/>
    <row r="71" spans="2:10" ht="0.75" customHeight="1" x14ac:dyDescent="0.2"/>
    <row r="72" spans="2:10" ht="0.75" customHeight="1" x14ac:dyDescent="0.2"/>
    <row r="73" spans="2:10" ht="18" x14ac:dyDescent="0.25">
      <c r="B73" s="13" t="s">
        <v>30</v>
      </c>
      <c r="C73" s="45"/>
      <c r="D73" s="45"/>
      <c r="E73" s="45"/>
      <c r="F73" s="45"/>
      <c r="G73" s="45"/>
      <c r="H73" s="45"/>
      <c r="I73" s="45"/>
      <c r="J73" s="45"/>
    </row>
    <row r="75" spans="2:10" x14ac:dyDescent="0.2">
      <c r="B75" s="47" t="s">
        <v>31</v>
      </c>
      <c r="C75" s="48"/>
      <c r="D75" s="48"/>
      <c r="E75" s="85"/>
      <c r="F75" s="86"/>
      <c r="G75" s="51"/>
      <c r="H75" s="50" t="s">
        <v>17</v>
      </c>
      <c r="I75" s="1"/>
      <c r="J75" s="1"/>
    </row>
    <row r="76" spans="2:10" x14ac:dyDescent="0.2">
      <c r="B76" s="67" t="s">
        <v>19</v>
      </c>
      <c r="C76" s="68"/>
      <c r="D76" s="69"/>
      <c r="E76" s="87"/>
      <c r="F76" s="88"/>
      <c r="G76" s="80"/>
      <c r="H76" s="71">
        <v>0</v>
      </c>
      <c r="I76" s="1"/>
      <c r="J76" s="1"/>
    </row>
    <row r="77" spans="2:10" x14ac:dyDescent="0.2">
      <c r="I77" s="1"/>
      <c r="J77" s="1"/>
    </row>
  </sheetData>
  <sortState ref="B831:K847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2"/>
  <sheetViews>
    <sheetView workbookViewId="0">
      <selection activeCell="P17" sqref="P17"/>
    </sheetView>
  </sheetViews>
  <sheetFormatPr defaultRowHeight="12.75" x14ac:dyDescent="0.2"/>
  <cols>
    <col min="1" max="1" width="6.28515625" style="292" customWidth="1"/>
    <col min="2" max="2" width="38.85546875" style="292" customWidth="1"/>
    <col min="3" max="3" width="9.140625" style="292"/>
    <col min="4" max="4" width="6.85546875" style="292" customWidth="1"/>
    <col min="5" max="5" width="9.140625" style="292"/>
    <col min="6" max="6" width="11" style="292" customWidth="1"/>
    <col min="7" max="7" width="14.7109375" style="292" customWidth="1"/>
    <col min="8" max="256" width="9.140625" style="292"/>
    <col min="257" max="257" width="6.28515625" style="292" customWidth="1"/>
    <col min="258" max="258" width="38.85546875" style="292" customWidth="1"/>
    <col min="259" max="259" width="9.140625" style="292"/>
    <col min="260" max="260" width="6.85546875" style="292" customWidth="1"/>
    <col min="261" max="261" width="9.140625" style="292"/>
    <col min="262" max="262" width="11" style="292" customWidth="1"/>
    <col min="263" max="263" width="14.7109375" style="292" customWidth="1"/>
    <col min="264" max="512" width="9.140625" style="292"/>
    <col min="513" max="513" width="6.28515625" style="292" customWidth="1"/>
    <col min="514" max="514" width="38.85546875" style="292" customWidth="1"/>
    <col min="515" max="515" width="9.140625" style="292"/>
    <col min="516" max="516" width="6.85546875" style="292" customWidth="1"/>
    <col min="517" max="517" width="9.140625" style="292"/>
    <col min="518" max="518" width="11" style="292" customWidth="1"/>
    <col min="519" max="519" width="14.7109375" style="292" customWidth="1"/>
    <col min="520" max="768" width="9.140625" style="292"/>
    <col min="769" max="769" width="6.28515625" style="292" customWidth="1"/>
    <col min="770" max="770" width="38.85546875" style="292" customWidth="1"/>
    <col min="771" max="771" width="9.140625" style="292"/>
    <col min="772" max="772" width="6.85546875" style="292" customWidth="1"/>
    <col min="773" max="773" width="9.140625" style="292"/>
    <col min="774" max="774" width="11" style="292" customWidth="1"/>
    <col min="775" max="775" width="14.7109375" style="292" customWidth="1"/>
    <col min="776" max="1024" width="9.140625" style="292"/>
    <col min="1025" max="1025" width="6.28515625" style="292" customWidth="1"/>
    <col min="1026" max="1026" width="38.85546875" style="292" customWidth="1"/>
    <col min="1027" max="1027" width="9.140625" style="292"/>
    <col min="1028" max="1028" width="6.85546875" style="292" customWidth="1"/>
    <col min="1029" max="1029" width="9.140625" style="292"/>
    <col min="1030" max="1030" width="11" style="292" customWidth="1"/>
    <col min="1031" max="1031" width="14.7109375" style="292" customWidth="1"/>
    <col min="1032" max="1280" width="9.140625" style="292"/>
    <col min="1281" max="1281" width="6.28515625" style="292" customWidth="1"/>
    <col min="1282" max="1282" width="38.85546875" style="292" customWidth="1"/>
    <col min="1283" max="1283" width="9.140625" style="292"/>
    <col min="1284" max="1284" width="6.85546875" style="292" customWidth="1"/>
    <col min="1285" max="1285" width="9.140625" style="292"/>
    <col min="1286" max="1286" width="11" style="292" customWidth="1"/>
    <col min="1287" max="1287" width="14.7109375" style="292" customWidth="1"/>
    <col min="1288" max="1536" width="9.140625" style="292"/>
    <col min="1537" max="1537" width="6.28515625" style="292" customWidth="1"/>
    <col min="1538" max="1538" width="38.85546875" style="292" customWidth="1"/>
    <col min="1539" max="1539" width="9.140625" style="292"/>
    <col min="1540" max="1540" width="6.85546875" style="292" customWidth="1"/>
    <col min="1541" max="1541" width="9.140625" style="292"/>
    <col min="1542" max="1542" width="11" style="292" customWidth="1"/>
    <col min="1543" max="1543" width="14.7109375" style="292" customWidth="1"/>
    <col min="1544" max="1792" width="9.140625" style="292"/>
    <col min="1793" max="1793" width="6.28515625" style="292" customWidth="1"/>
    <col min="1794" max="1794" width="38.85546875" style="292" customWidth="1"/>
    <col min="1795" max="1795" width="9.140625" style="292"/>
    <col min="1796" max="1796" width="6.85546875" style="292" customWidth="1"/>
    <col min="1797" max="1797" width="9.140625" style="292"/>
    <col min="1798" max="1798" width="11" style="292" customWidth="1"/>
    <col min="1799" max="1799" width="14.7109375" style="292" customWidth="1"/>
    <col min="1800" max="2048" width="9.140625" style="292"/>
    <col min="2049" max="2049" width="6.28515625" style="292" customWidth="1"/>
    <col min="2050" max="2050" width="38.85546875" style="292" customWidth="1"/>
    <col min="2051" max="2051" width="9.140625" style="292"/>
    <col min="2052" max="2052" width="6.85546875" style="292" customWidth="1"/>
    <col min="2053" max="2053" width="9.140625" style="292"/>
    <col min="2054" max="2054" width="11" style="292" customWidth="1"/>
    <col min="2055" max="2055" width="14.7109375" style="292" customWidth="1"/>
    <col min="2056" max="2304" width="9.140625" style="292"/>
    <col min="2305" max="2305" width="6.28515625" style="292" customWidth="1"/>
    <col min="2306" max="2306" width="38.85546875" style="292" customWidth="1"/>
    <col min="2307" max="2307" width="9.140625" style="292"/>
    <col min="2308" max="2308" width="6.85546875" style="292" customWidth="1"/>
    <col min="2309" max="2309" width="9.140625" style="292"/>
    <col min="2310" max="2310" width="11" style="292" customWidth="1"/>
    <col min="2311" max="2311" width="14.7109375" style="292" customWidth="1"/>
    <col min="2312" max="2560" width="9.140625" style="292"/>
    <col min="2561" max="2561" width="6.28515625" style="292" customWidth="1"/>
    <col min="2562" max="2562" width="38.85546875" style="292" customWidth="1"/>
    <col min="2563" max="2563" width="9.140625" style="292"/>
    <col min="2564" max="2564" width="6.85546875" style="292" customWidth="1"/>
    <col min="2565" max="2565" width="9.140625" style="292"/>
    <col min="2566" max="2566" width="11" style="292" customWidth="1"/>
    <col min="2567" max="2567" width="14.7109375" style="292" customWidth="1"/>
    <col min="2568" max="2816" width="9.140625" style="292"/>
    <col min="2817" max="2817" width="6.28515625" style="292" customWidth="1"/>
    <col min="2818" max="2818" width="38.85546875" style="292" customWidth="1"/>
    <col min="2819" max="2819" width="9.140625" style="292"/>
    <col min="2820" max="2820" width="6.85546875" style="292" customWidth="1"/>
    <col min="2821" max="2821" width="9.140625" style="292"/>
    <col min="2822" max="2822" width="11" style="292" customWidth="1"/>
    <col min="2823" max="2823" width="14.7109375" style="292" customWidth="1"/>
    <col min="2824" max="3072" width="9.140625" style="292"/>
    <col min="3073" max="3073" width="6.28515625" style="292" customWidth="1"/>
    <col min="3074" max="3074" width="38.85546875" style="292" customWidth="1"/>
    <col min="3075" max="3075" width="9.140625" style="292"/>
    <col min="3076" max="3076" width="6.85546875" style="292" customWidth="1"/>
    <col min="3077" max="3077" width="9.140625" style="292"/>
    <col min="3078" max="3078" width="11" style="292" customWidth="1"/>
    <col min="3079" max="3079" width="14.7109375" style="292" customWidth="1"/>
    <col min="3080" max="3328" width="9.140625" style="292"/>
    <col min="3329" max="3329" width="6.28515625" style="292" customWidth="1"/>
    <col min="3330" max="3330" width="38.85546875" style="292" customWidth="1"/>
    <col min="3331" max="3331" width="9.140625" style="292"/>
    <col min="3332" max="3332" width="6.85546875" style="292" customWidth="1"/>
    <col min="3333" max="3333" width="9.140625" style="292"/>
    <col min="3334" max="3334" width="11" style="292" customWidth="1"/>
    <col min="3335" max="3335" width="14.7109375" style="292" customWidth="1"/>
    <col min="3336" max="3584" width="9.140625" style="292"/>
    <col min="3585" max="3585" width="6.28515625" style="292" customWidth="1"/>
    <col min="3586" max="3586" width="38.85546875" style="292" customWidth="1"/>
    <col min="3587" max="3587" width="9.140625" style="292"/>
    <col min="3588" max="3588" width="6.85546875" style="292" customWidth="1"/>
    <col min="3589" max="3589" width="9.140625" style="292"/>
    <col min="3590" max="3590" width="11" style="292" customWidth="1"/>
    <col min="3591" max="3591" width="14.7109375" style="292" customWidth="1"/>
    <col min="3592" max="3840" width="9.140625" style="292"/>
    <col min="3841" max="3841" width="6.28515625" style="292" customWidth="1"/>
    <col min="3842" max="3842" width="38.85546875" style="292" customWidth="1"/>
    <col min="3843" max="3843" width="9.140625" style="292"/>
    <col min="3844" max="3844" width="6.85546875" style="292" customWidth="1"/>
    <col min="3845" max="3845" width="9.140625" style="292"/>
    <col min="3846" max="3846" width="11" style="292" customWidth="1"/>
    <col min="3847" max="3847" width="14.7109375" style="292" customWidth="1"/>
    <col min="3848" max="4096" width="9.140625" style="292"/>
    <col min="4097" max="4097" width="6.28515625" style="292" customWidth="1"/>
    <col min="4098" max="4098" width="38.85546875" style="292" customWidth="1"/>
    <col min="4099" max="4099" width="9.140625" style="292"/>
    <col min="4100" max="4100" width="6.85546875" style="292" customWidth="1"/>
    <col min="4101" max="4101" width="9.140625" style="292"/>
    <col min="4102" max="4102" width="11" style="292" customWidth="1"/>
    <col min="4103" max="4103" width="14.7109375" style="292" customWidth="1"/>
    <col min="4104" max="4352" width="9.140625" style="292"/>
    <col min="4353" max="4353" width="6.28515625" style="292" customWidth="1"/>
    <col min="4354" max="4354" width="38.85546875" style="292" customWidth="1"/>
    <col min="4355" max="4355" width="9.140625" style="292"/>
    <col min="4356" max="4356" width="6.85546875" style="292" customWidth="1"/>
    <col min="4357" max="4357" width="9.140625" style="292"/>
    <col min="4358" max="4358" width="11" style="292" customWidth="1"/>
    <col min="4359" max="4359" width="14.7109375" style="292" customWidth="1"/>
    <col min="4360" max="4608" width="9.140625" style="292"/>
    <col min="4609" max="4609" width="6.28515625" style="292" customWidth="1"/>
    <col min="4610" max="4610" width="38.85546875" style="292" customWidth="1"/>
    <col min="4611" max="4611" width="9.140625" style="292"/>
    <col min="4612" max="4612" width="6.85546875" style="292" customWidth="1"/>
    <col min="4613" max="4613" width="9.140625" style="292"/>
    <col min="4614" max="4614" width="11" style="292" customWidth="1"/>
    <col min="4615" max="4615" width="14.7109375" style="292" customWidth="1"/>
    <col min="4616" max="4864" width="9.140625" style="292"/>
    <col min="4865" max="4865" width="6.28515625" style="292" customWidth="1"/>
    <col min="4866" max="4866" width="38.85546875" style="292" customWidth="1"/>
    <col min="4867" max="4867" width="9.140625" style="292"/>
    <col min="4868" max="4868" width="6.85546875" style="292" customWidth="1"/>
    <col min="4869" max="4869" width="9.140625" style="292"/>
    <col min="4870" max="4870" width="11" style="292" customWidth="1"/>
    <col min="4871" max="4871" width="14.7109375" style="292" customWidth="1"/>
    <col min="4872" max="5120" width="9.140625" style="292"/>
    <col min="5121" max="5121" width="6.28515625" style="292" customWidth="1"/>
    <col min="5122" max="5122" width="38.85546875" style="292" customWidth="1"/>
    <col min="5123" max="5123" width="9.140625" style="292"/>
    <col min="5124" max="5124" width="6.85546875" style="292" customWidth="1"/>
    <col min="5125" max="5125" width="9.140625" style="292"/>
    <col min="5126" max="5126" width="11" style="292" customWidth="1"/>
    <col min="5127" max="5127" width="14.7109375" style="292" customWidth="1"/>
    <col min="5128" max="5376" width="9.140625" style="292"/>
    <col min="5377" max="5377" width="6.28515625" style="292" customWidth="1"/>
    <col min="5378" max="5378" width="38.85546875" style="292" customWidth="1"/>
    <col min="5379" max="5379" width="9.140625" style="292"/>
    <col min="5380" max="5380" width="6.85546875" style="292" customWidth="1"/>
    <col min="5381" max="5381" width="9.140625" style="292"/>
    <col min="5382" max="5382" width="11" style="292" customWidth="1"/>
    <col min="5383" max="5383" width="14.7109375" style="292" customWidth="1"/>
    <col min="5384" max="5632" width="9.140625" style="292"/>
    <col min="5633" max="5633" width="6.28515625" style="292" customWidth="1"/>
    <col min="5634" max="5634" width="38.85546875" style="292" customWidth="1"/>
    <col min="5635" max="5635" width="9.140625" style="292"/>
    <col min="5636" max="5636" width="6.85546875" style="292" customWidth="1"/>
    <col min="5637" max="5637" width="9.140625" style="292"/>
    <col min="5638" max="5638" width="11" style="292" customWidth="1"/>
    <col min="5639" max="5639" width="14.7109375" style="292" customWidth="1"/>
    <col min="5640" max="5888" width="9.140625" style="292"/>
    <col min="5889" max="5889" width="6.28515625" style="292" customWidth="1"/>
    <col min="5890" max="5890" width="38.85546875" style="292" customWidth="1"/>
    <col min="5891" max="5891" width="9.140625" style="292"/>
    <col min="5892" max="5892" width="6.85546875" style="292" customWidth="1"/>
    <col min="5893" max="5893" width="9.140625" style="292"/>
    <col min="5894" max="5894" width="11" style="292" customWidth="1"/>
    <col min="5895" max="5895" width="14.7109375" style="292" customWidth="1"/>
    <col min="5896" max="6144" width="9.140625" style="292"/>
    <col min="6145" max="6145" width="6.28515625" style="292" customWidth="1"/>
    <col min="6146" max="6146" width="38.85546875" style="292" customWidth="1"/>
    <col min="6147" max="6147" width="9.140625" style="292"/>
    <col min="6148" max="6148" width="6.85546875" style="292" customWidth="1"/>
    <col min="6149" max="6149" width="9.140625" style="292"/>
    <col min="6150" max="6150" width="11" style="292" customWidth="1"/>
    <col min="6151" max="6151" width="14.7109375" style="292" customWidth="1"/>
    <col min="6152" max="6400" width="9.140625" style="292"/>
    <col min="6401" max="6401" width="6.28515625" style="292" customWidth="1"/>
    <col min="6402" max="6402" width="38.85546875" style="292" customWidth="1"/>
    <col min="6403" max="6403" width="9.140625" style="292"/>
    <col min="6404" max="6404" width="6.85546875" style="292" customWidth="1"/>
    <col min="6405" max="6405" width="9.140625" style="292"/>
    <col min="6406" max="6406" width="11" style="292" customWidth="1"/>
    <col min="6407" max="6407" width="14.7109375" style="292" customWidth="1"/>
    <col min="6408" max="6656" width="9.140625" style="292"/>
    <col min="6657" max="6657" width="6.28515625" style="292" customWidth="1"/>
    <col min="6658" max="6658" width="38.85546875" style="292" customWidth="1"/>
    <col min="6659" max="6659" width="9.140625" style="292"/>
    <col min="6660" max="6660" width="6.85546875" style="292" customWidth="1"/>
    <col min="6661" max="6661" width="9.140625" style="292"/>
    <col min="6662" max="6662" width="11" style="292" customWidth="1"/>
    <col min="6663" max="6663" width="14.7109375" style="292" customWidth="1"/>
    <col min="6664" max="6912" width="9.140625" style="292"/>
    <col min="6913" max="6913" width="6.28515625" style="292" customWidth="1"/>
    <col min="6914" max="6914" width="38.85546875" style="292" customWidth="1"/>
    <col min="6915" max="6915" width="9.140625" style="292"/>
    <col min="6916" max="6916" width="6.85546875" style="292" customWidth="1"/>
    <col min="6917" max="6917" width="9.140625" style="292"/>
    <col min="6918" max="6918" width="11" style="292" customWidth="1"/>
    <col min="6919" max="6919" width="14.7109375" style="292" customWidth="1"/>
    <col min="6920" max="7168" width="9.140625" style="292"/>
    <col min="7169" max="7169" width="6.28515625" style="292" customWidth="1"/>
    <col min="7170" max="7170" width="38.85546875" style="292" customWidth="1"/>
    <col min="7171" max="7171" width="9.140625" style="292"/>
    <col min="7172" max="7172" width="6.85546875" style="292" customWidth="1"/>
    <col min="7173" max="7173" width="9.140625" style="292"/>
    <col min="7174" max="7174" width="11" style="292" customWidth="1"/>
    <col min="7175" max="7175" width="14.7109375" style="292" customWidth="1"/>
    <col min="7176" max="7424" width="9.140625" style="292"/>
    <col min="7425" max="7425" width="6.28515625" style="292" customWidth="1"/>
    <col min="7426" max="7426" width="38.85546875" style="292" customWidth="1"/>
    <col min="7427" max="7427" width="9.140625" style="292"/>
    <col min="7428" max="7428" width="6.85546875" style="292" customWidth="1"/>
    <col min="7429" max="7429" width="9.140625" style="292"/>
    <col min="7430" max="7430" width="11" style="292" customWidth="1"/>
    <col min="7431" max="7431" width="14.7109375" style="292" customWidth="1"/>
    <col min="7432" max="7680" width="9.140625" style="292"/>
    <col min="7681" max="7681" width="6.28515625" style="292" customWidth="1"/>
    <col min="7682" max="7682" width="38.85546875" style="292" customWidth="1"/>
    <col min="7683" max="7683" width="9.140625" style="292"/>
    <col min="7684" max="7684" width="6.85546875" style="292" customWidth="1"/>
    <col min="7685" max="7685" width="9.140625" style="292"/>
    <col min="7686" max="7686" width="11" style="292" customWidth="1"/>
    <col min="7687" max="7687" width="14.7109375" style="292" customWidth="1"/>
    <col min="7688" max="7936" width="9.140625" style="292"/>
    <col min="7937" max="7937" width="6.28515625" style="292" customWidth="1"/>
    <col min="7938" max="7938" width="38.85546875" style="292" customWidth="1"/>
    <col min="7939" max="7939" width="9.140625" style="292"/>
    <col min="7940" max="7940" width="6.85546875" style="292" customWidth="1"/>
    <col min="7941" max="7941" width="9.140625" style="292"/>
    <col min="7942" max="7942" width="11" style="292" customWidth="1"/>
    <col min="7943" max="7943" width="14.7109375" style="292" customWidth="1"/>
    <col min="7944" max="8192" width="9.140625" style="292"/>
    <col min="8193" max="8193" width="6.28515625" style="292" customWidth="1"/>
    <col min="8194" max="8194" width="38.85546875" style="292" customWidth="1"/>
    <col min="8195" max="8195" width="9.140625" style="292"/>
    <col min="8196" max="8196" width="6.85546875" style="292" customWidth="1"/>
    <col min="8197" max="8197" width="9.140625" style="292"/>
    <col min="8198" max="8198" width="11" style="292" customWidth="1"/>
    <col min="8199" max="8199" width="14.7109375" style="292" customWidth="1"/>
    <col min="8200" max="8448" width="9.140625" style="292"/>
    <col min="8449" max="8449" width="6.28515625" style="292" customWidth="1"/>
    <col min="8450" max="8450" width="38.85546875" style="292" customWidth="1"/>
    <col min="8451" max="8451" width="9.140625" style="292"/>
    <col min="8452" max="8452" width="6.85546875" style="292" customWidth="1"/>
    <col min="8453" max="8453" width="9.140625" style="292"/>
    <col min="8454" max="8454" width="11" style="292" customWidth="1"/>
    <col min="8455" max="8455" width="14.7109375" style="292" customWidth="1"/>
    <col min="8456" max="8704" width="9.140625" style="292"/>
    <col min="8705" max="8705" width="6.28515625" style="292" customWidth="1"/>
    <col min="8706" max="8706" width="38.85546875" style="292" customWidth="1"/>
    <col min="8707" max="8707" width="9.140625" style="292"/>
    <col min="8708" max="8708" width="6.85546875" style="292" customWidth="1"/>
    <col min="8709" max="8709" width="9.140625" style="292"/>
    <col min="8710" max="8710" width="11" style="292" customWidth="1"/>
    <col min="8711" max="8711" width="14.7109375" style="292" customWidth="1"/>
    <col min="8712" max="8960" width="9.140625" style="292"/>
    <col min="8961" max="8961" width="6.28515625" style="292" customWidth="1"/>
    <col min="8962" max="8962" width="38.85546875" style="292" customWidth="1"/>
    <col min="8963" max="8963" width="9.140625" style="292"/>
    <col min="8964" max="8964" width="6.85546875" style="292" customWidth="1"/>
    <col min="8965" max="8965" width="9.140625" style="292"/>
    <col min="8966" max="8966" width="11" style="292" customWidth="1"/>
    <col min="8967" max="8967" width="14.7109375" style="292" customWidth="1"/>
    <col min="8968" max="9216" width="9.140625" style="292"/>
    <col min="9217" max="9217" width="6.28515625" style="292" customWidth="1"/>
    <col min="9218" max="9218" width="38.85546875" style="292" customWidth="1"/>
    <col min="9219" max="9219" width="9.140625" style="292"/>
    <col min="9220" max="9220" width="6.85546875" style="292" customWidth="1"/>
    <col min="9221" max="9221" width="9.140625" style="292"/>
    <col min="9222" max="9222" width="11" style="292" customWidth="1"/>
    <col min="9223" max="9223" width="14.7109375" style="292" customWidth="1"/>
    <col min="9224" max="9472" width="9.140625" style="292"/>
    <col min="9473" max="9473" width="6.28515625" style="292" customWidth="1"/>
    <col min="9474" max="9474" width="38.85546875" style="292" customWidth="1"/>
    <col min="9475" max="9475" width="9.140625" style="292"/>
    <col min="9476" max="9476" width="6.85546875" style="292" customWidth="1"/>
    <col min="9477" max="9477" width="9.140625" style="292"/>
    <col min="9478" max="9478" width="11" style="292" customWidth="1"/>
    <col min="9479" max="9479" width="14.7109375" style="292" customWidth="1"/>
    <col min="9480" max="9728" width="9.140625" style="292"/>
    <col min="9729" max="9729" width="6.28515625" style="292" customWidth="1"/>
    <col min="9730" max="9730" width="38.85546875" style="292" customWidth="1"/>
    <col min="9731" max="9731" width="9.140625" style="292"/>
    <col min="9732" max="9732" width="6.85546875" style="292" customWidth="1"/>
    <col min="9733" max="9733" width="9.140625" style="292"/>
    <col min="9734" max="9734" width="11" style="292" customWidth="1"/>
    <col min="9735" max="9735" width="14.7109375" style="292" customWidth="1"/>
    <col min="9736" max="9984" width="9.140625" style="292"/>
    <col min="9985" max="9985" width="6.28515625" style="292" customWidth="1"/>
    <col min="9986" max="9986" width="38.85546875" style="292" customWidth="1"/>
    <col min="9987" max="9987" width="9.140625" style="292"/>
    <col min="9988" max="9988" width="6.85546875" style="292" customWidth="1"/>
    <col min="9989" max="9989" width="9.140625" style="292"/>
    <col min="9990" max="9990" width="11" style="292" customWidth="1"/>
    <col min="9991" max="9991" width="14.7109375" style="292" customWidth="1"/>
    <col min="9992" max="10240" width="9.140625" style="292"/>
    <col min="10241" max="10241" width="6.28515625" style="292" customWidth="1"/>
    <col min="10242" max="10242" width="38.85546875" style="292" customWidth="1"/>
    <col min="10243" max="10243" width="9.140625" style="292"/>
    <col min="10244" max="10244" width="6.85546875" style="292" customWidth="1"/>
    <col min="10245" max="10245" width="9.140625" style="292"/>
    <col min="10246" max="10246" width="11" style="292" customWidth="1"/>
    <col min="10247" max="10247" width="14.7109375" style="292" customWidth="1"/>
    <col min="10248" max="10496" width="9.140625" style="292"/>
    <col min="10497" max="10497" width="6.28515625" style="292" customWidth="1"/>
    <col min="10498" max="10498" width="38.85546875" style="292" customWidth="1"/>
    <col min="10499" max="10499" width="9.140625" style="292"/>
    <col min="10500" max="10500" width="6.85546875" style="292" customWidth="1"/>
    <col min="10501" max="10501" width="9.140625" style="292"/>
    <col min="10502" max="10502" width="11" style="292" customWidth="1"/>
    <col min="10503" max="10503" width="14.7109375" style="292" customWidth="1"/>
    <col min="10504" max="10752" width="9.140625" style="292"/>
    <col min="10753" max="10753" width="6.28515625" style="292" customWidth="1"/>
    <col min="10754" max="10754" width="38.85546875" style="292" customWidth="1"/>
    <col min="10755" max="10755" width="9.140625" style="292"/>
    <col min="10756" max="10756" width="6.85546875" style="292" customWidth="1"/>
    <col min="10757" max="10757" width="9.140625" style="292"/>
    <col min="10758" max="10758" width="11" style="292" customWidth="1"/>
    <col min="10759" max="10759" width="14.7109375" style="292" customWidth="1"/>
    <col min="10760" max="11008" width="9.140625" style="292"/>
    <col min="11009" max="11009" width="6.28515625" style="292" customWidth="1"/>
    <col min="11010" max="11010" width="38.85546875" style="292" customWidth="1"/>
    <col min="11011" max="11011" width="9.140625" style="292"/>
    <col min="11012" max="11012" width="6.85546875" style="292" customWidth="1"/>
    <col min="11013" max="11013" width="9.140625" style="292"/>
    <col min="11014" max="11014" width="11" style="292" customWidth="1"/>
    <col min="11015" max="11015" width="14.7109375" style="292" customWidth="1"/>
    <col min="11016" max="11264" width="9.140625" style="292"/>
    <col min="11265" max="11265" width="6.28515625" style="292" customWidth="1"/>
    <col min="11266" max="11266" width="38.85546875" style="292" customWidth="1"/>
    <col min="11267" max="11267" width="9.140625" style="292"/>
    <col min="11268" max="11268" width="6.85546875" style="292" customWidth="1"/>
    <col min="11269" max="11269" width="9.140625" style="292"/>
    <col min="11270" max="11270" width="11" style="292" customWidth="1"/>
    <col min="11271" max="11271" width="14.7109375" style="292" customWidth="1"/>
    <col min="11272" max="11520" width="9.140625" style="292"/>
    <col min="11521" max="11521" width="6.28515625" style="292" customWidth="1"/>
    <col min="11522" max="11522" width="38.85546875" style="292" customWidth="1"/>
    <col min="11523" max="11523" width="9.140625" style="292"/>
    <col min="11524" max="11524" width="6.85546875" style="292" customWidth="1"/>
    <col min="11525" max="11525" width="9.140625" style="292"/>
    <col min="11526" max="11526" width="11" style="292" customWidth="1"/>
    <col min="11527" max="11527" width="14.7109375" style="292" customWidth="1"/>
    <col min="11528" max="11776" width="9.140625" style="292"/>
    <col min="11777" max="11777" width="6.28515625" style="292" customWidth="1"/>
    <col min="11778" max="11778" width="38.85546875" style="292" customWidth="1"/>
    <col min="11779" max="11779" width="9.140625" style="292"/>
    <col min="11780" max="11780" width="6.85546875" style="292" customWidth="1"/>
    <col min="11781" max="11781" width="9.140625" style="292"/>
    <col min="11782" max="11782" width="11" style="292" customWidth="1"/>
    <col min="11783" max="11783" width="14.7109375" style="292" customWidth="1"/>
    <col min="11784" max="12032" width="9.140625" style="292"/>
    <col min="12033" max="12033" width="6.28515625" style="292" customWidth="1"/>
    <col min="12034" max="12034" width="38.85546875" style="292" customWidth="1"/>
    <col min="12035" max="12035" width="9.140625" style="292"/>
    <col min="12036" max="12036" width="6.85546875" style="292" customWidth="1"/>
    <col min="12037" max="12037" width="9.140625" style="292"/>
    <col min="12038" max="12038" width="11" style="292" customWidth="1"/>
    <col min="12039" max="12039" width="14.7109375" style="292" customWidth="1"/>
    <col min="12040" max="12288" width="9.140625" style="292"/>
    <col min="12289" max="12289" width="6.28515625" style="292" customWidth="1"/>
    <col min="12290" max="12290" width="38.85546875" style="292" customWidth="1"/>
    <col min="12291" max="12291" width="9.140625" style="292"/>
    <col min="12292" max="12292" width="6.85546875" style="292" customWidth="1"/>
    <col min="12293" max="12293" width="9.140625" style="292"/>
    <col min="12294" max="12294" width="11" style="292" customWidth="1"/>
    <col min="12295" max="12295" width="14.7109375" style="292" customWidth="1"/>
    <col min="12296" max="12544" width="9.140625" style="292"/>
    <col min="12545" max="12545" width="6.28515625" style="292" customWidth="1"/>
    <col min="12546" max="12546" width="38.85546875" style="292" customWidth="1"/>
    <col min="12547" max="12547" width="9.140625" style="292"/>
    <col min="12548" max="12548" width="6.85546875" style="292" customWidth="1"/>
    <col min="12549" max="12549" width="9.140625" style="292"/>
    <col min="12550" max="12550" width="11" style="292" customWidth="1"/>
    <col min="12551" max="12551" width="14.7109375" style="292" customWidth="1"/>
    <col min="12552" max="12800" width="9.140625" style="292"/>
    <col min="12801" max="12801" width="6.28515625" style="292" customWidth="1"/>
    <col min="12802" max="12802" width="38.85546875" style="292" customWidth="1"/>
    <col min="12803" max="12803" width="9.140625" style="292"/>
    <col min="12804" max="12804" width="6.85546875" style="292" customWidth="1"/>
    <col min="12805" max="12805" width="9.140625" style="292"/>
    <col min="12806" max="12806" width="11" style="292" customWidth="1"/>
    <col min="12807" max="12807" width="14.7109375" style="292" customWidth="1"/>
    <col min="12808" max="13056" width="9.140625" style="292"/>
    <col min="13057" max="13057" width="6.28515625" style="292" customWidth="1"/>
    <col min="13058" max="13058" width="38.85546875" style="292" customWidth="1"/>
    <col min="13059" max="13059" width="9.140625" style="292"/>
    <col min="13060" max="13060" width="6.85546875" style="292" customWidth="1"/>
    <col min="13061" max="13061" width="9.140625" style="292"/>
    <col min="13062" max="13062" width="11" style="292" customWidth="1"/>
    <col min="13063" max="13063" width="14.7109375" style="292" customWidth="1"/>
    <col min="13064" max="13312" width="9.140625" style="292"/>
    <col min="13313" max="13313" width="6.28515625" style="292" customWidth="1"/>
    <col min="13314" max="13314" width="38.85546875" style="292" customWidth="1"/>
    <col min="13315" max="13315" width="9.140625" style="292"/>
    <col min="13316" max="13316" width="6.85546875" style="292" customWidth="1"/>
    <col min="13317" max="13317" width="9.140625" style="292"/>
    <col min="13318" max="13318" width="11" style="292" customWidth="1"/>
    <col min="13319" max="13319" width="14.7109375" style="292" customWidth="1"/>
    <col min="13320" max="13568" width="9.140625" style="292"/>
    <col min="13569" max="13569" width="6.28515625" style="292" customWidth="1"/>
    <col min="13570" max="13570" width="38.85546875" style="292" customWidth="1"/>
    <col min="13571" max="13571" width="9.140625" style="292"/>
    <col min="13572" max="13572" width="6.85546875" style="292" customWidth="1"/>
    <col min="13573" max="13573" width="9.140625" style="292"/>
    <col min="13574" max="13574" width="11" style="292" customWidth="1"/>
    <col min="13575" max="13575" width="14.7109375" style="292" customWidth="1"/>
    <col min="13576" max="13824" width="9.140625" style="292"/>
    <col min="13825" max="13825" width="6.28515625" style="292" customWidth="1"/>
    <col min="13826" max="13826" width="38.85546875" style="292" customWidth="1"/>
    <col min="13827" max="13827" width="9.140625" style="292"/>
    <col min="13828" max="13828" width="6.85546875" style="292" customWidth="1"/>
    <col min="13829" max="13829" width="9.140625" style="292"/>
    <col min="13830" max="13830" width="11" style="292" customWidth="1"/>
    <col min="13831" max="13831" width="14.7109375" style="292" customWidth="1"/>
    <col min="13832" max="14080" width="9.140625" style="292"/>
    <col min="14081" max="14081" width="6.28515625" style="292" customWidth="1"/>
    <col min="14082" max="14082" width="38.85546875" style="292" customWidth="1"/>
    <col min="14083" max="14083" width="9.140625" style="292"/>
    <col min="14084" max="14084" width="6.85546875" style="292" customWidth="1"/>
    <col min="14085" max="14085" width="9.140625" style="292"/>
    <col min="14086" max="14086" width="11" style="292" customWidth="1"/>
    <col min="14087" max="14087" width="14.7109375" style="292" customWidth="1"/>
    <col min="14088" max="14336" width="9.140625" style="292"/>
    <col min="14337" max="14337" width="6.28515625" style="292" customWidth="1"/>
    <col min="14338" max="14338" width="38.85546875" style="292" customWidth="1"/>
    <col min="14339" max="14339" width="9.140625" style="292"/>
    <col min="14340" max="14340" width="6.85546875" style="292" customWidth="1"/>
    <col min="14341" max="14341" width="9.140625" style="292"/>
    <col min="14342" max="14342" width="11" style="292" customWidth="1"/>
    <col min="14343" max="14343" width="14.7109375" style="292" customWidth="1"/>
    <col min="14344" max="14592" width="9.140625" style="292"/>
    <col min="14593" max="14593" width="6.28515625" style="292" customWidth="1"/>
    <col min="14594" max="14594" width="38.85546875" style="292" customWidth="1"/>
    <col min="14595" max="14595" width="9.140625" style="292"/>
    <col min="14596" max="14596" width="6.85546875" style="292" customWidth="1"/>
    <col min="14597" max="14597" width="9.140625" style="292"/>
    <col min="14598" max="14598" width="11" style="292" customWidth="1"/>
    <col min="14599" max="14599" width="14.7109375" style="292" customWidth="1"/>
    <col min="14600" max="14848" width="9.140625" style="292"/>
    <col min="14849" max="14849" width="6.28515625" style="292" customWidth="1"/>
    <col min="14850" max="14850" width="38.85546875" style="292" customWidth="1"/>
    <col min="14851" max="14851" width="9.140625" style="292"/>
    <col min="14852" max="14852" width="6.85546875" style="292" customWidth="1"/>
    <col min="14853" max="14853" width="9.140625" style="292"/>
    <col min="14854" max="14854" width="11" style="292" customWidth="1"/>
    <col min="14855" max="14855" width="14.7109375" style="292" customWidth="1"/>
    <col min="14856" max="15104" width="9.140625" style="292"/>
    <col min="15105" max="15105" width="6.28515625" style="292" customWidth="1"/>
    <col min="15106" max="15106" width="38.85546875" style="292" customWidth="1"/>
    <col min="15107" max="15107" width="9.140625" style="292"/>
    <col min="15108" max="15108" width="6.85546875" style="292" customWidth="1"/>
    <col min="15109" max="15109" width="9.140625" style="292"/>
    <col min="15110" max="15110" width="11" style="292" customWidth="1"/>
    <col min="15111" max="15111" width="14.7109375" style="292" customWidth="1"/>
    <col min="15112" max="15360" width="9.140625" style="292"/>
    <col min="15361" max="15361" width="6.28515625" style="292" customWidth="1"/>
    <col min="15362" max="15362" width="38.85546875" style="292" customWidth="1"/>
    <col min="15363" max="15363" width="9.140625" style="292"/>
    <col min="15364" max="15364" width="6.85546875" style="292" customWidth="1"/>
    <col min="15365" max="15365" width="9.140625" style="292"/>
    <col min="15366" max="15366" width="11" style="292" customWidth="1"/>
    <col min="15367" max="15367" width="14.7109375" style="292" customWidth="1"/>
    <col min="15368" max="15616" width="9.140625" style="292"/>
    <col min="15617" max="15617" width="6.28515625" style="292" customWidth="1"/>
    <col min="15618" max="15618" width="38.85546875" style="292" customWidth="1"/>
    <col min="15619" max="15619" width="9.140625" style="292"/>
    <col min="15620" max="15620" width="6.85546875" style="292" customWidth="1"/>
    <col min="15621" max="15621" width="9.140625" style="292"/>
    <col min="15622" max="15622" width="11" style="292" customWidth="1"/>
    <col min="15623" max="15623" width="14.7109375" style="292" customWidth="1"/>
    <col min="15624" max="15872" width="9.140625" style="292"/>
    <col min="15873" max="15873" width="6.28515625" style="292" customWidth="1"/>
    <col min="15874" max="15874" width="38.85546875" style="292" customWidth="1"/>
    <col min="15875" max="15875" width="9.140625" style="292"/>
    <col min="15876" max="15876" width="6.85546875" style="292" customWidth="1"/>
    <col min="15877" max="15877" width="9.140625" style="292"/>
    <col min="15878" max="15878" width="11" style="292" customWidth="1"/>
    <col min="15879" max="15879" width="14.7109375" style="292" customWidth="1"/>
    <col min="15880" max="16128" width="9.140625" style="292"/>
    <col min="16129" max="16129" width="6.28515625" style="292" customWidth="1"/>
    <col min="16130" max="16130" width="38.85546875" style="292" customWidth="1"/>
    <col min="16131" max="16131" width="9.140625" style="292"/>
    <col min="16132" max="16132" width="6.85546875" style="292" customWidth="1"/>
    <col min="16133" max="16133" width="9.140625" style="292"/>
    <col min="16134" max="16134" width="11" style="292" customWidth="1"/>
    <col min="16135" max="16135" width="14.7109375" style="292" customWidth="1"/>
    <col min="16136" max="16384" width="9.140625" style="292"/>
  </cols>
  <sheetData>
    <row r="1" spans="1:7" ht="24.95" customHeight="1" x14ac:dyDescent="0.25">
      <c r="A1" s="349"/>
      <c r="B1" s="348" t="s">
        <v>680</v>
      </c>
      <c r="F1" s="349"/>
      <c r="G1" s="349"/>
    </row>
    <row r="2" spans="1:7" x14ac:dyDescent="0.2">
      <c r="A2" s="349" t="s">
        <v>657</v>
      </c>
      <c r="F2" s="349"/>
      <c r="G2" s="349"/>
    </row>
    <row r="3" spans="1:7" ht="17.100000000000001" customHeight="1" x14ac:dyDescent="0.2">
      <c r="A3" s="349"/>
      <c r="B3" s="292" t="s">
        <v>658</v>
      </c>
      <c r="C3" s="350"/>
      <c r="F3" s="349"/>
      <c r="G3" s="349"/>
    </row>
    <row r="4" spans="1:7" ht="17.100000000000001" customHeight="1" x14ac:dyDescent="0.25">
      <c r="A4" s="349"/>
      <c r="B4" s="326" t="s">
        <v>618</v>
      </c>
      <c r="C4" s="351"/>
      <c r="F4" s="349"/>
      <c r="G4" s="349"/>
    </row>
    <row r="5" spans="1:7" ht="17.100000000000001" customHeight="1" x14ac:dyDescent="0.2">
      <c r="A5" s="349"/>
      <c r="B5" s="352" t="s">
        <v>656</v>
      </c>
      <c r="C5" s="350"/>
      <c r="F5" s="349"/>
      <c r="G5" s="349"/>
    </row>
    <row r="6" spans="1:7" ht="17.100000000000001" customHeight="1" x14ac:dyDescent="0.2">
      <c r="A6" s="349"/>
      <c r="C6" s="350"/>
      <c r="F6" s="349"/>
      <c r="G6" s="349"/>
    </row>
    <row r="7" spans="1:7" ht="17.100000000000001" customHeight="1" x14ac:dyDescent="0.25">
      <c r="A7" s="349"/>
      <c r="B7" s="347" t="s">
        <v>655</v>
      </c>
      <c r="C7" s="351"/>
      <c r="F7" s="349"/>
      <c r="G7" s="349"/>
    </row>
    <row r="8" spans="1:7" x14ac:dyDescent="0.2">
      <c r="A8" s="349"/>
      <c r="B8" s="349"/>
      <c r="C8" s="349"/>
      <c r="D8" s="349"/>
      <c r="E8" s="349"/>
      <c r="F8" s="349"/>
      <c r="G8" s="349"/>
    </row>
    <row r="9" spans="1:7" ht="18" customHeight="1" x14ac:dyDescent="0.25">
      <c r="A9" s="353" t="s">
        <v>659</v>
      </c>
      <c r="B9" s="353" t="s">
        <v>660</v>
      </c>
      <c r="C9" s="354" t="s">
        <v>661</v>
      </c>
      <c r="D9" s="355" t="s">
        <v>90</v>
      </c>
      <c r="E9" s="354" t="s">
        <v>662</v>
      </c>
      <c r="F9" s="354" t="s">
        <v>663</v>
      </c>
      <c r="G9" s="354" t="s">
        <v>664</v>
      </c>
    </row>
    <row r="10" spans="1:7" ht="14.1" customHeight="1" x14ac:dyDescent="0.2">
      <c r="A10" s="356">
        <f>IF(E10&gt;0,COUNTA(E10:E10),LEFT(A2,1))</f>
        <v>1</v>
      </c>
      <c r="B10" s="357" t="s">
        <v>665</v>
      </c>
      <c r="C10" s="357">
        <v>10024</v>
      </c>
      <c r="D10" s="358" t="s">
        <v>666</v>
      </c>
      <c r="E10" s="357">
        <v>0.27200000000000002</v>
      </c>
      <c r="F10" s="359"/>
      <c r="G10" s="360"/>
    </row>
    <row r="11" spans="1:7" ht="14.1" customHeight="1" x14ac:dyDescent="0.2">
      <c r="A11" s="356">
        <v>2</v>
      </c>
      <c r="B11" s="357" t="s">
        <v>667</v>
      </c>
      <c r="C11" s="357">
        <v>200684</v>
      </c>
      <c r="D11" s="358" t="s">
        <v>212</v>
      </c>
      <c r="E11" s="357">
        <v>250</v>
      </c>
      <c r="F11" s="359"/>
      <c r="G11" s="360"/>
    </row>
    <row r="12" spans="1:7" ht="14.1" customHeight="1" x14ac:dyDescent="0.2">
      <c r="A12" s="356">
        <v>3</v>
      </c>
      <c r="B12" s="357" t="s">
        <v>668</v>
      </c>
      <c r="C12" s="357">
        <v>420022</v>
      </c>
      <c r="D12" s="358" t="s">
        <v>212</v>
      </c>
      <c r="E12" s="357">
        <v>250</v>
      </c>
      <c r="F12" s="359"/>
      <c r="G12" s="360"/>
    </row>
    <row r="13" spans="1:7" ht="14.1" customHeight="1" x14ac:dyDescent="0.2">
      <c r="A13" s="356">
        <v>4</v>
      </c>
      <c r="B13" s="357" t="s">
        <v>669</v>
      </c>
      <c r="C13" s="357">
        <v>490012</v>
      </c>
      <c r="D13" s="358" t="s">
        <v>212</v>
      </c>
      <c r="E13" s="357">
        <v>250</v>
      </c>
      <c r="F13" s="359"/>
      <c r="G13" s="360"/>
    </row>
    <row r="14" spans="1:7" ht="14.1" customHeight="1" x14ac:dyDescent="0.2">
      <c r="A14" s="356">
        <v>5</v>
      </c>
      <c r="B14" s="357" t="s">
        <v>670</v>
      </c>
      <c r="C14" s="357">
        <v>560684</v>
      </c>
      <c r="D14" s="358" t="s">
        <v>212</v>
      </c>
      <c r="E14" s="357">
        <v>250</v>
      </c>
      <c r="F14" s="359"/>
      <c r="G14" s="360"/>
    </row>
    <row r="15" spans="1:7" ht="14.1" customHeight="1" x14ac:dyDescent="0.2">
      <c r="A15" s="356">
        <v>6</v>
      </c>
      <c r="B15" s="357" t="s">
        <v>671</v>
      </c>
      <c r="C15" s="357">
        <v>600001</v>
      </c>
      <c r="D15" s="358" t="s">
        <v>216</v>
      </c>
      <c r="E15" s="357">
        <v>8.75</v>
      </c>
      <c r="F15" s="359"/>
      <c r="G15" s="360"/>
    </row>
    <row r="16" spans="1:7" ht="14.1" customHeight="1" x14ac:dyDescent="0.2">
      <c r="A16" s="356">
        <v>7</v>
      </c>
      <c r="B16" s="357" t="s">
        <v>672</v>
      </c>
      <c r="C16" s="357">
        <v>600002</v>
      </c>
      <c r="D16" s="358" t="s">
        <v>666</v>
      </c>
      <c r="E16" s="357">
        <v>20</v>
      </c>
      <c r="F16" s="359"/>
      <c r="G16" s="360"/>
    </row>
    <row r="17" spans="1:7" ht="42" customHeight="1" x14ac:dyDescent="0.2">
      <c r="A17" s="356">
        <v>8</v>
      </c>
      <c r="B17" s="361" t="s">
        <v>673</v>
      </c>
      <c r="C17" s="357">
        <v>200796</v>
      </c>
      <c r="D17" s="358" t="s">
        <v>212</v>
      </c>
      <c r="E17" s="357">
        <v>22</v>
      </c>
      <c r="F17" s="359"/>
      <c r="G17" s="360"/>
    </row>
    <row r="18" spans="1:7" ht="41.1" customHeight="1" x14ac:dyDescent="0.2">
      <c r="A18" s="362">
        <v>9</v>
      </c>
      <c r="B18" s="361" t="s">
        <v>674</v>
      </c>
      <c r="C18" s="363">
        <v>1</v>
      </c>
      <c r="D18" s="364" t="s">
        <v>212</v>
      </c>
      <c r="E18" s="363">
        <v>22</v>
      </c>
      <c r="F18" s="365"/>
      <c r="G18" s="366"/>
    </row>
    <row r="19" spans="1:7" ht="41.1" customHeight="1" x14ac:dyDescent="0.2">
      <c r="A19" s="362">
        <v>10</v>
      </c>
      <c r="B19" s="361" t="s">
        <v>675</v>
      </c>
      <c r="C19" s="363">
        <v>1</v>
      </c>
      <c r="D19" s="364" t="s">
        <v>212</v>
      </c>
      <c r="E19" s="363">
        <v>314</v>
      </c>
      <c r="F19" s="365"/>
      <c r="G19" s="366"/>
    </row>
    <row r="20" spans="1:7" ht="14.1" customHeight="1" x14ac:dyDescent="0.2">
      <c r="A20" s="356">
        <v>11</v>
      </c>
      <c r="B20" s="357" t="s">
        <v>676</v>
      </c>
      <c r="C20" s="357">
        <v>1</v>
      </c>
      <c r="D20" s="367" t="s">
        <v>100</v>
      </c>
      <c r="E20" s="357">
        <v>10</v>
      </c>
      <c r="F20" s="359"/>
      <c r="G20" s="360"/>
    </row>
    <row r="21" spans="1:7" ht="17.100000000000001" customHeight="1" x14ac:dyDescent="0.25">
      <c r="A21" s="368" t="str">
        <f>IF(E21&gt;0,COUNTA(E10:E21),LEFT(A2,1))</f>
        <v/>
      </c>
      <c r="B21" s="369" t="s">
        <v>631</v>
      </c>
      <c r="C21" s="368"/>
      <c r="D21" s="370"/>
      <c r="E21" s="368"/>
      <c r="F21" s="349"/>
      <c r="G21" s="371"/>
    </row>
    <row r="22" spans="1:7" x14ac:dyDescent="0.2">
      <c r="A22" s="368" t="str">
        <f>IF(E22&gt;0,COUNTA(E10:E22),LEFT(A2,1))</f>
        <v/>
      </c>
      <c r="B22" s="368"/>
      <c r="C22" s="368"/>
      <c r="D22" s="370"/>
      <c r="E22" s="368"/>
      <c r="F22" s="349"/>
      <c r="G22" s="349"/>
    </row>
  </sheetData>
  <pageMargins left="0.45" right="0.36" top="0.984251969" bottom="0.984251969" header="0.4921259845" footer="0.4921259845"/>
  <pageSetup paperSize="9" orientation="portrait" horizont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23"/>
  <dimension ref="A1:BE51"/>
  <sheetViews>
    <sheetView zoomScaleNormal="100" workbookViewId="0">
      <selection activeCell="D2" sqref="D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32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33</v>
      </c>
      <c r="B2" s="92"/>
      <c r="C2" s="93" t="s">
        <v>102</v>
      </c>
      <c r="D2" s="93" t="s">
        <v>152</v>
      </c>
      <c r="E2" s="92"/>
      <c r="F2" s="94" t="s">
        <v>34</v>
      </c>
      <c r="G2" s="95"/>
    </row>
    <row r="3" spans="1:57" ht="3" hidden="1" customHeight="1" x14ac:dyDescent="0.2">
      <c r="A3" s="96"/>
      <c r="B3" s="97"/>
      <c r="C3" s="98"/>
      <c r="D3" s="98"/>
      <c r="E3" s="97"/>
      <c r="F3" s="99"/>
      <c r="G3" s="100"/>
    </row>
    <row r="4" spans="1:57" ht="12" customHeight="1" x14ac:dyDescent="0.2">
      <c r="A4" s="101" t="s">
        <v>35</v>
      </c>
      <c r="B4" s="97"/>
      <c r="C4" s="98"/>
      <c r="D4" s="98"/>
      <c r="E4" s="97"/>
      <c r="F4" s="99" t="s">
        <v>36</v>
      </c>
      <c r="G4" s="102"/>
    </row>
    <row r="5" spans="1:57" ht="12.95" customHeight="1" x14ac:dyDescent="0.2">
      <c r="A5" s="103" t="s">
        <v>105</v>
      </c>
      <c r="B5" s="104"/>
      <c r="C5" s="105" t="s">
        <v>106</v>
      </c>
      <c r="D5" s="106"/>
      <c r="E5" s="107"/>
      <c r="F5" s="99" t="s">
        <v>37</v>
      </c>
      <c r="G5" s="100"/>
    </row>
    <row r="6" spans="1:57" ht="12.95" customHeight="1" x14ac:dyDescent="0.2">
      <c r="A6" s="101" t="s">
        <v>38</v>
      </c>
      <c r="B6" s="97"/>
      <c r="C6" s="98"/>
      <c r="D6" s="98"/>
      <c r="E6" s="97"/>
      <c r="F6" s="108" t="s">
        <v>39</v>
      </c>
      <c r="G6" s="109">
        <v>0</v>
      </c>
      <c r="O6" s="110"/>
    </row>
    <row r="7" spans="1:57" ht="12.95" customHeight="1" x14ac:dyDescent="0.2">
      <c r="A7" s="111" t="s">
        <v>102</v>
      </c>
      <c r="B7" s="112"/>
      <c r="C7" s="113" t="s">
        <v>103</v>
      </c>
      <c r="D7" s="114"/>
      <c r="E7" s="114"/>
      <c r="F7" s="115" t="s">
        <v>40</v>
      </c>
      <c r="G7" s="109">
        <f>IF(G6=0,,ROUND((F30+F32)/G6,1))</f>
        <v>0</v>
      </c>
    </row>
    <row r="8" spans="1:57" x14ac:dyDescent="0.2">
      <c r="A8" s="116" t="s">
        <v>41</v>
      </c>
      <c r="B8" s="99"/>
      <c r="C8" s="395" t="s">
        <v>144</v>
      </c>
      <c r="D8" s="395"/>
      <c r="E8" s="396"/>
      <c r="F8" s="117" t="s">
        <v>42</v>
      </c>
      <c r="G8" s="118"/>
      <c r="H8" s="119"/>
      <c r="I8" s="120"/>
    </row>
    <row r="9" spans="1:57" x14ac:dyDescent="0.2">
      <c r="A9" s="116" t="s">
        <v>43</v>
      </c>
      <c r="B9" s="99"/>
      <c r="C9" s="395"/>
      <c r="D9" s="395"/>
      <c r="E9" s="396"/>
      <c r="F9" s="99"/>
      <c r="G9" s="121"/>
      <c r="H9" s="122"/>
    </row>
    <row r="10" spans="1:57" x14ac:dyDescent="0.2">
      <c r="A10" s="116" t="s">
        <v>44</v>
      </c>
      <c r="B10" s="99"/>
      <c r="C10" s="395" t="s">
        <v>143</v>
      </c>
      <c r="D10" s="395"/>
      <c r="E10" s="395"/>
      <c r="F10" s="123"/>
      <c r="G10" s="124"/>
      <c r="H10" s="125"/>
    </row>
    <row r="11" spans="1:57" ht="13.5" customHeight="1" x14ac:dyDescent="0.2">
      <c r="A11" s="116" t="s">
        <v>45</v>
      </c>
      <c r="B11" s="99"/>
      <c r="C11" s="395"/>
      <c r="D11" s="395"/>
      <c r="E11" s="395"/>
      <c r="F11" s="126" t="s">
        <v>46</v>
      </c>
      <c r="G11" s="127"/>
      <c r="H11" s="122"/>
      <c r="BA11" s="128"/>
      <c r="BB11" s="128"/>
      <c r="BC11" s="128"/>
      <c r="BD11" s="128"/>
      <c r="BE11" s="128"/>
    </row>
    <row r="12" spans="1:57" ht="12.75" customHeight="1" x14ac:dyDescent="0.2">
      <c r="A12" s="129" t="s">
        <v>47</v>
      </c>
      <c r="B12" s="97"/>
      <c r="C12" s="397"/>
      <c r="D12" s="397"/>
      <c r="E12" s="397"/>
      <c r="F12" s="130" t="s">
        <v>48</v>
      </c>
      <c r="G12" s="131"/>
      <c r="H12" s="122"/>
    </row>
    <row r="13" spans="1:57" ht="28.5" customHeight="1" thickBot="1" x14ac:dyDescent="0.25">
      <c r="A13" s="132" t="s">
        <v>49</v>
      </c>
      <c r="B13" s="133"/>
      <c r="C13" s="133"/>
      <c r="D13" s="133"/>
      <c r="E13" s="134"/>
      <c r="F13" s="134"/>
      <c r="G13" s="135"/>
      <c r="H13" s="122"/>
    </row>
    <row r="14" spans="1:57" ht="17.25" customHeight="1" thickBot="1" x14ac:dyDescent="0.25">
      <c r="A14" s="136" t="s">
        <v>50</v>
      </c>
      <c r="B14" s="137"/>
      <c r="C14" s="138"/>
      <c r="D14" s="139" t="s">
        <v>51</v>
      </c>
      <c r="E14" s="140"/>
      <c r="F14" s="140"/>
      <c r="G14" s="138"/>
    </row>
    <row r="15" spans="1:57" ht="15.95" customHeight="1" x14ac:dyDescent="0.2">
      <c r="A15" s="141"/>
      <c r="B15" s="142" t="s">
        <v>52</v>
      </c>
      <c r="C15" s="143">
        <f>'Park 01 E4750067 Rek-2'!E22</f>
        <v>0</v>
      </c>
      <c r="D15" s="144">
        <f>'Park 01 E4750067 Rek-2'!A30</f>
        <v>0</v>
      </c>
      <c r="E15" s="145"/>
      <c r="F15" s="146"/>
      <c r="G15" s="143">
        <f>'Park 01 E4750067 Rek-2'!I30</f>
        <v>0</v>
      </c>
    </row>
    <row r="16" spans="1:57" ht="15.95" customHeight="1" x14ac:dyDescent="0.2">
      <c r="A16" s="141" t="s">
        <v>53</v>
      </c>
      <c r="B16" s="142" t="s">
        <v>54</v>
      </c>
      <c r="C16" s="143">
        <f>'Park 01 E4750067 Rek-2'!F22</f>
        <v>0</v>
      </c>
      <c r="D16" s="96"/>
      <c r="E16" s="147"/>
      <c r="F16" s="148"/>
      <c r="G16" s="143"/>
    </row>
    <row r="17" spans="1:7" ht="15.95" customHeight="1" x14ac:dyDescent="0.2">
      <c r="A17" s="141" t="s">
        <v>55</v>
      </c>
      <c r="B17" s="142" t="s">
        <v>56</v>
      </c>
      <c r="C17" s="143">
        <f>'Park 01 E4750067 Rek-2'!H22</f>
        <v>0</v>
      </c>
      <c r="D17" s="96"/>
      <c r="E17" s="147"/>
      <c r="F17" s="148"/>
      <c r="G17" s="143"/>
    </row>
    <row r="18" spans="1:7" ht="15.95" customHeight="1" x14ac:dyDescent="0.2">
      <c r="A18" s="149" t="s">
        <v>57</v>
      </c>
      <c r="B18" s="150" t="s">
        <v>58</v>
      </c>
      <c r="C18" s="143">
        <f>'Park 01 E4750067 Rek-2'!G22</f>
        <v>0</v>
      </c>
      <c r="D18" s="96"/>
      <c r="E18" s="147"/>
      <c r="F18" s="148"/>
      <c r="G18" s="143"/>
    </row>
    <row r="19" spans="1:7" ht="15.95" customHeight="1" x14ac:dyDescent="0.2">
      <c r="A19" s="151" t="s">
        <v>59</v>
      </c>
      <c r="B19" s="142"/>
      <c r="C19" s="143">
        <f>SUM(C15:C18)</f>
        <v>0</v>
      </c>
      <c r="D19" s="96"/>
      <c r="E19" s="147"/>
      <c r="F19" s="148"/>
      <c r="G19" s="143"/>
    </row>
    <row r="20" spans="1:7" ht="15.95" customHeight="1" x14ac:dyDescent="0.2">
      <c r="A20" s="151"/>
      <c r="B20" s="142"/>
      <c r="C20" s="143"/>
      <c r="D20" s="96"/>
      <c r="E20" s="147"/>
      <c r="F20" s="148"/>
      <c r="G20" s="143"/>
    </row>
    <row r="21" spans="1:7" ht="15.95" customHeight="1" x14ac:dyDescent="0.2">
      <c r="A21" s="151" t="s">
        <v>29</v>
      </c>
      <c r="B21" s="142"/>
      <c r="C21" s="143">
        <f>'Park 01 E4750067 Rek-2'!I22</f>
        <v>0</v>
      </c>
      <c r="D21" s="96"/>
      <c r="E21" s="147"/>
      <c r="F21" s="148"/>
      <c r="G21" s="143"/>
    </row>
    <row r="22" spans="1:7" ht="15.95" customHeight="1" x14ac:dyDescent="0.2">
      <c r="A22" s="152" t="s">
        <v>60</v>
      </c>
      <c r="B22" s="122"/>
      <c r="C22" s="143">
        <f>C19+C21</f>
        <v>0</v>
      </c>
      <c r="D22" s="96" t="s">
        <v>61</v>
      </c>
      <c r="E22" s="147"/>
      <c r="F22" s="148"/>
      <c r="G22" s="143">
        <f>G23-SUM(G15:G21)</f>
        <v>0</v>
      </c>
    </row>
    <row r="23" spans="1:7" ht="15.95" customHeight="1" thickBot="1" x14ac:dyDescent="0.25">
      <c r="A23" s="393" t="s">
        <v>62</v>
      </c>
      <c r="B23" s="394"/>
      <c r="C23" s="153">
        <f>C22+G23</f>
        <v>0</v>
      </c>
      <c r="D23" s="154" t="s">
        <v>63</v>
      </c>
      <c r="E23" s="155"/>
      <c r="F23" s="156"/>
      <c r="G23" s="143">
        <f>'Park 01 E4750067 Rek-2'!H28</f>
        <v>0</v>
      </c>
    </row>
    <row r="24" spans="1:7" x14ac:dyDescent="0.2">
      <c r="A24" s="157" t="s">
        <v>64</v>
      </c>
      <c r="B24" s="158"/>
      <c r="C24" s="159"/>
      <c r="D24" s="158" t="s">
        <v>65</v>
      </c>
      <c r="E24" s="158"/>
      <c r="F24" s="160" t="s">
        <v>66</v>
      </c>
      <c r="G24" s="161"/>
    </row>
    <row r="25" spans="1:7" x14ac:dyDescent="0.2">
      <c r="A25" s="152" t="s">
        <v>67</v>
      </c>
      <c r="B25" s="122"/>
      <c r="C25" s="162"/>
      <c r="D25" s="122" t="s">
        <v>67</v>
      </c>
      <c r="F25" s="163" t="s">
        <v>67</v>
      </c>
      <c r="G25" s="164"/>
    </row>
    <row r="26" spans="1:7" ht="37.5" customHeight="1" x14ac:dyDescent="0.2">
      <c r="A26" s="152" t="s">
        <v>68</v>
      </c>
      <c r="B26" s="165"/>
      <c r="C26" s="162"/>
      <c r="D26" s="122" t="s">
        <v>68</v>
      </c>
      <c r="F26" s="163" t="s">
        <v>68</v>
      </c>
      <c r="G26" s="164"/>
    </row>
    <row r="27" spans="1:7" x14ac:dyDescent="0.2">
      <c r="A27" s="152"/>
      <c r="B27" s="166"/>
      <c r="C27" s="162"/>
      <c r="D27" s="122"/>
      <c r="F27" s="163"/>
      <c r="G27" s="164"/>
    </row>
    <row r="28" spans="1:7" x14ac:dyDescent="0.2">
      <c r="A28" s="152" t="s">
        <v>69</v>
      </c>
      <c r="B28" s="122"/>
      <c r="C28" s="162"/>
      <c r="D28" s="163" t="s">
        <v>70</v>
      </c>
      <c r="E28" s="162"/>
      <c r="F28" s="167" t="s">
        <v>70</v>
      </c>
      <c r="G28" s="164"/>
    </row>
    <row r="29" spans="1:7" ht="69" customHeight="1" x14ac:dyDescent="0.2">
      <c r="A29" s="152"/>
      <c r="B29" s="122"/>
      <c r="C29" s="168"/>
      <c r="D29" s="169"/>
      <c r="E29" s="168"/>
      <c r="F29" s="122"/>
      <c r="G29" s="164"/>
    </row>
    <row r="30" spans="1:7" x14ac:dyDescent="0.2">
      <c r="A30" s="170" t="s">
        <v>11</v>
      </c>
      <c r="B30" s="171"/>
      <c r="C30" s="172">
        <v>21</v>
      </c>
      <c r="D30" s="171" t="s">
        <v>71</v>
      </c>
      <c r="E30" s="173"/>
      <c r="F30" s="388">
        <f>C23-F32</f>
        <v>0</v>
      </c>
      <c r="G30" s="389"/>
    </row>
    <row r="31" spans="1:7" x14ac:dyDescent="0.2">
      <c r="A31" s="170" t="s">
        <v>72</v>
      </c>
      <c r="B31" s="171"/>
      <c r="C31" s="172">
        <f>C30</f>
        <v>21</v>
      </c>
      <c r="D31" s="171" t="s">
        <v>73</v>
      </c>
      <c r="E31" s="173"/>
      <c r="F31" s="388">
        <f>ROUND(PRODUCT(F30,C31/100),0)</f>
        <v>0</v>
      </c>
      <c r="G31" s="389"/>
    </row>
    <row r="32" spans="1:7" x14ac:dyDescent="0.2">
      <c r="A32" s="170" t="s">
        <v>11</v>
      </c>
      <c r="B32" s="171"/>
      <c r="C32" s="172">
        <v>0</v>
      </c>
      <c r="D32" s="171" t="s">
        <v>73</v>
      </c>
      <c r="E32" s="173"/>
      <c r="F32" s="388">
        <v>0</v>
      </c>
      <c r="G32" s="389"/>
    </row>
    <row r="33" spans="1:8" x14ac:dyDescent="0.2">
      <c r="A33" s="170" t="s">
        <v>72</v>
      </c>
      <c r="B33" s="174"/>
      <c r="C33" s="175">
        <f>C32</f>
        <v>0</v>
      </c>
      <c r="D33" s="171" t="s">
        <v>73</v>
      </c>
      <c r="E33" s="148"/>
      <c r="F33" s="388">
        <f>ROUND(PRODUCT(F32,C33/100),0)</f>
        <v>0</v>
      </c>
      <c r="G33" s="389"/>
    </row>
    <row r="34" spans="1:8" s="179" customFormat="1" ht="19.5" customHeight="1" thickBot="1" x14ac:dyDescent="0.3">
      <c r="A34" s="176" t="s">
        <v>74</v>
      </c>
      <c r="B34" s="177"/>
      <c r="C34" s="177"/>
      <c r="D34" s="177"/>
      <c r="E34" s="178"/>
      <c r="F34" s="390">
        <f>ROUND(SUM(F30:F33),0)</f>
        <v>0</v>
      </c>
      <c r="G34" s="391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92"/>
      <c r="C37" s="392"/>
      <c r="D37" s="392"/>
      <c r="E37" s="392"/>
      <c r="F37" s="392"/>
      <c r="G37" s="392"/>
      <c r="H37" s="1" t="s">
        <v>1</v>
      </c>
    </row>
    <row r="38" spans="1:8" ht="12.75" customHeight="1" x14ac:dyDescent="0.2">
      <c r="A38" s="180"/>
      <c r="B38" s="392"/>
      <c r="C38" s="392"/>
      <c r="D38" s="392"/>
      <c r="E38" s="392"/>
      <c r="F38" s="392"/>
      <c r="G38" s="392"/>
      <c r="H38" s="1" t="s">
        <v>1</v>
      </c>
    </row>
    <row r="39" spans="1:8" x14ac:dyDescent="0.2">
      <c r="A39" s="180"/>
      <c r="B39" s="392"/>
      <c r="C39" s="392"/>
      <c r="D39" s="392"/>
      <c r="E39" s="392"/>
      <c r="F39" s="392"/>
      <c r="G39" s="392"/>
      <c r="H39" s="1" t="s">
        <v>1</v>
      </c>
    </row>
    <row r="40" spans="1:8" x14ac:dyDescent="0.2">
      <c r="A40" s="180"/>
      <c r="B40" s="392"/>
      <c r="C40" s="392"/>
      <c r="D40" s="392"/>
      <c r="E40" s="392"/>
      <c r="F40" s="392"/>
      <c r="G40" s="392"/>
      <c r="H40" s="1" t="s">
        <v>1</v>
      </c>
    </row>
    <row r="41" spans="1:8" x14ac:dyDescent="0.2">
      <c r="A41" s="180"/>
      <c r="B41" s="392"/>
      <c r="C41" s="392"/>
      <c r="D41" s="392"/>
      <c r="E41" s="392"/>
      <c r="F41" s="392"/>
      <c r="G41" s="392"/>
      <c r="H41" s="1" t="s">
        <v>1</v>
      </c>
    </row>
    <row r="42" spans="1:8" x14ac:dyDescent="0.2">
      <c r="A42" s="180"/>
      <c r="B42" s="392"/>
      <c r="C42" s="392"/>
      <c r="D42" s="392"/>
      <c r="E42" s="392"/>
      <c r="F42" s="392"/>
      <c r="G42" s="392"/>
      <c r="H42" s="1" t="s">
        <v>1</v>
      </c>
    </row>
    <row r="43" spans="1:8" x14ac:dyDescent="0.2">
      <c r="A43" s="180"/>
      <c r="B43" s="392"/>
      <c r="C43" s="392"/>
      <c r="D43" s="392"/>
      <c r="E43" s="392"/>
      <c r="F43" s="392"/>
      <c r="G43" s="392"/>
      <c r="H43" s="1" t="s">
        <v>1</v>
      </c>
    </row>
    <row r="44" spans="1:8" ht="12.75" customHeight="1" x14ac:dyDescent="0.2">
      <c r="A44" s="180"/>
      <c r="B44" s="392"/>
      <c r="C44" s="392"/>
      <c r="D44" s="392"/>
      <c r="E44" s="392"/>
      <c r="F44" s="392"/>
      <c r="G44" s="392"/>
      <c r="H44" s="1" t="s">
        <v>1</v>
      </c>
    </row>
    <row r="45" spans="1:8" ht="12.75" customHeight="1" x14ac:dyDescent="0.2">
      <c r="A45" s="180"/>
      <c r="B45" s="392"/>
      <c r="C45" s="392"/>
      <c r="D45" s="392"/>
      <c r="E45" s="392"/>
      <c r="F45" s="392"/>
      <c r="G45" s="392"/>
      <c r="H45" s="1" t="s">
        <v>1</v>
      </c>
    </row>
    <row r="46" spans="1:8" x14ac:dyDescent="0.2">
      <c r="B46" s="387"/>
      <c r="C46" s="387"/>
      <c r="D46" s="387"/>
      <c r="E46" s="387"/>
      <c r="F46" s="387"/>
      <c r="G46" s="387"/>
    </row>
    <row r="47" spans="1:8" x14ac:dyDescent="0.2">
      <c r="B47" s="387"/>
      <c r="C47" s="387"/>
      <c r="D47" s="387"/>
      <c r="E47" s="387"/>
      <c r="F47" s="387"/>
      <c r="G47" s="387"/>
    </row>
    <row r="48" spans="1:8" x14ac:dyDescent="0.2">
      <c r="B48" s="387"/>
      <c r="C48" s="387"/>
      <c r="D48" s="387"/>
      <c r="E48" s="387"/>
      <c r="F48" s="387"/>
      <c r="G48" s="387"/>
    </row>
    <row r="49" spans="2:7" x14ac:dyDescent="0.2">
      <c r="B49" s="387"/>
      <c r="C49" s="387"/>
      <c r="D49" s="387"/>
      <c r="E49" s="387"/>
      <c r="F49" s="387"/>
      <c r="G49" s="387"/>
    </row>
    <row r="50" spans="2:7" x14ac:dyDescent="0.2">
      <c r="B50" s="387"/>
      <c r="C50" s="387"/>
      <c r="D50" s="387"/>
      <c r="E50" s="387"/>
      <c r="F50" s="387"/>
      <c r="G50" s="387"/>
    </row>
    <row r="51" spans="2:7" x14ac:dyDescent="0.2">
      <c r="B51" s="387"/>
      <c r="C51" s="387"/>
      <c r="D51" s="387"/>
      <c r="E51" s="387"/>
      <c r="F51" s="387"/>
      <c r="G51" s="38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List33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98" t="s">
        <v>2</v>
      </c>
      <c r="B1" s="399"/>
      <c r="C1" s="181" t="s">
        <v>104</v>
      </c>
      <c r="D1" s="182"/>
      <c r="E1" s="183"/>
      <c r="F1" s="182"/>
      <c r="G1" s="184" t="s">
        <v>76</v>
      </c>
      <c r="H1" s="185" t="s">
        <v>102</v>
      </c>
      <c r="I1" s="186"/>
    </row>
    <row r="2" spans="1:9" ht="13.5" thickBot="1" x14ac:dyDescent="0.25">
      <c r="A2" s="400" t="s">
        <v>77</v>
      </c>
      <c r="B2" s="401"/>
      <c r="C2" s="187" t="s">
        <v>107</v>
      </c>
      <c r="D2" s="188"/>
      <c r="E2" s="189"/>
      <c r="F2" s="188"/>
      <c r="G2" s="402" t="s">
        <v>152</v>
      </c>
      <c r="H2" s="403"/>
      <c r="I2" s="404"/>
    </row>
    <row r="3" spans="1:9" ht="13.5" thickTop="1" x14ac:dyDescent="0.2">
      <c r="F3" s="122"/>
    </row>
    <row r="4" spans="1:9" ht="19.5" customHeight="1" x14ac:dyDescent="0.25">
      <c r="A4" s="190" t="s">
        <v>78</v>
      </c>
      <c r="B4" s="191"/>
      <c r="C4" s="191"/>
      <c r="D4" s="191"/>
      <c r="E4" s="192"/>
      <c r="F4" s="191"/>
      <c r="G4" s="191"/>
      <c r="H4" s="191"/>
      <c r="I4" s="191"/>
    </row>
    <row r="5" spans="1:9" ht="13.5" thickBot="1" x14ac:dyDescent="0.25"/>
    <row r="6" spans="1:9" s="122" customFormat="1" ht="13.5" thickBot="1" x14ac:dyDescent="0.25">
      <c r="A6" s="193"/>
      <c r="B6" s="194" t="s">
        <v>79</v>
      </c>
      <c r="C6" s="194"/>
      <c r="D6" s="195"/>
      <c r="E6" s="196" t="s">
        <v>25</v>
      </c>
      <c r="F6" s="197" t="s">
        <v>26</v>
      </c>
      <c r="G6" s="197" t="s">
        <v>27</v>
      </c>
      <c r="H6" s="197" t="s">
        <v>28</v>
      </c>
      <c r="I6" s="198" t="s">
        <v>29</v>
      </c>
    </row>
    <row r="7" spans="1:9" s="122" customFormat="1" x14ac:dyDescent="0.2">
      <c r="A7" s="286" t="str">
        <f>'Park 01 E4750067 Pol-2'!B7</f>
        <v>0</v>
      </c>
      <c r="B7" s="62" t="str">
        <f>'Park 01 E4750067 Pol-2'!C7</f>
        <v>Přípravné a pomocné práce</v>
      </c>
      <c r="D7" s="199"/>
      <c r="E7" s="287">
        <f>'Park 01 E4750067 Pol-2'!BA9</f>
        <v>0</v>
      </c>
      <c r="F7" s="288">
        <f>'Park 01 E4750067 Pol-2'!BB9</f>
        <v>0</v>
      </c>
      <c r="G7" s="288">
        <f>'Park 01 E4750067 Pol-2'!BC9</f>
        <v>0</v>
      </c>
      <c r="H7" s="288">
        <f>'Park 01 E4750067 Pol-2'!BD9</f>
        <v>0</v>
      </c>
      <c r="I7" s="289">
        <f>'Park 01 E4750067 Pol-2'!BE9</f>
        <v>0</v>
      </c>
    </row>
    <row r="8" spans="1:9" s="122" customFormat="1" x14ac:dyDescent="0.2">
      <c r="A8" s="286" t="str">
        <f>'Park 01 E4750067 Pol-2'!B10</f>
        <v>1</v>
      </c>
      <c r="B8" s="62" t="str">
        <f>'Park 01 E4750067 Pol-2'!C10</f>
        <v>Zemní práce,sanace dřevin a povrchů</v>
      </c>
      <c r="D8" s="199"/>
      <c r="E8" s="287">
        <f>'Park 01 E4750067 Pol-2'!BA82</f>
        <v>0</v>
      </c>
      <c r="F8" s="288">
        <f>'Park 01 E4750067 Pol-2'!BB82</f>
        <v>0</v>
      </c>
      <c r="G8" s="288">
        <f>'Park 01 E4750067 Pol-2'!BC82</f>
        <v>0</v>
      </c>
      <c r="H8" s="288">
        <f>'Park 01 E4750067 Pol-2'!BD82</f>
        <v>0</v>
      </c>
      <c r="I8" s="289">
        <f>'Park 01 E4750067 Pol-2'!BE82</f>
        <v>0</v>
      </c>
    </row>
    <row r="9" spans="1:9" s="122" customFormat="1" x14ac:dyDescent="0.2">
      <c r="A9" s="286" t="str">
        <f>'Park 01 E4750067 Pol-2'!B83</f>
        <v>2</v>
      </c>
      <c r="B9" s="62" t="str">
        <f>'Park 01 E4750067 Pol-2'!C83</f>
        <v>Plochy</v>
      </c>
      <c r="D9" s="199"/>
      <c r="E9" s="287">
        <f>'Park 01 E4750067 Pol-2'!BA101</f>
        <v>0</v>
      </c>
      <c r="F9" s="288">
        <f>'Park 01 E4750067 Pol-2'!BB101</f>
        <v>0</v>
      </c>
      <c r="G9" s="288">
        <f>'Park 01 E4750067 Pol-2'!BC101</f>
        <v>0</v>
      </c>
      <c r="H9" s="288">
        <f>'Park 01 E4750067 Pol-2'!BD101</f>
        <v>0</v>
      </c>
      <c r="I9" s="289">
        <f>'Park 01 E4750067 Pol-2'!BE101</f>
        <v>0</v>
      </c>
    </row>
    <row r="10" spans="1:9" s="122" customFormat="1" x14ac:dyDescent="0.2">
      <c r="A10" s="286" t="str">
        <f>'Park 01 E4750067 Pol-2'!B102</f>
        <v>5</v>
      </c>
      <c r="B10" s="62" t="str">
        <f>'Park 01 E4750067 Pol-2'!C102</f>
        <v>Komunikace a pochůzné plochy</v>
      </c>
      <c r="D10" s="199"/>
      <c r="E10" s="287">
        <f>'Park 01 E4750067 Pol-2'!BA139</f>
        <v>0</v>
      </c>
      <c r="F10" s="288">
        <f>'Park 01 E4750067 Pol-2'!BB139</f>
        <v>0</v>
      </c>
      <c r="G10" s="288">
        <f>'Park 01 E4750067 Pol-2'!BC139</f>
        <v>0</v>
      </c>
      <c r="H10" s="288">
        <f>'Park 01 E4750067 Pol-2'!BD139</f>
        <v>0</v>
      </c>
      <c r="I10" s="289">
        <f>'Park 01 E4750067 Pol-2'!BE139</f>
        <v>0</v>
      </c>
    </row>
    <row r="11" spans="1:9" s="122" customFormat="1" x14ac:dyDescent="0.2">
      <c r="A11" s="286" t="str">
        <f>'Park 01 E4750067 Pol-2'!B140</f>
        <v>8</v>
      </c>
      <c r="B11" s="62" t="str">
        <f>'Park 01 E4750067 Pol-2'!C140</f>
        <v>Chráničky pro závlahu(pod chodníkem)</v>
      </c>
      <c r="D11" s="199"/>
      <c r="E11" s="287">
        <f>'Park 01 E4750067 Pol-2'!BA145</f>
        <v>0</v>
      </c>
      <c r="F11" s="288">
        <f>'Park 01 E4750067 Pol-2'!BB145</f>
        <v>0</v>
      </c>
      <c r="G11" s="288">
        <f>'Park 01 E4750067 Pol-2'!BC145</f>
        <v>0</v>
      </c>
      <c r="H11" s="288">
        <f>'Park 01 E4750067 Pol-2'!BD145</f>
        <v>0</v>
      </c>
      <c r="I11" s="289">
        <f>'Park 01 E4750067 Pol-2'!BE145</f>
        <v>0</v>
      </c>
    </row>
    <row r="12" spans="1:9" s="122" customFormat="1" x14ac:dyDescent="0.2">
      <c r="A12" s="286" t="str">
        <f>'Park 01 E4750067 Pol-2'!B146</f>
        <v>14</v>
      </c>
      <c r="B12" s="62" t="str">
        <f>'Park 01 E4750067 Pol-2'!C146</f>
        <v>Trávník</v>
      </c>
      <c r="D12" s="199"/>
      <c r="E12" s="287">
        <f>'Park 01 E4750067 Pol-2'!BA158</f>
        <v>0</v>
      </c>
      <c r="F12" s="288">
        <f>'Park 01 E4750067 Pol-2'!BB158</f>
        <v>0</v>
      </c>
      <c r="G12" s="288">
        <f>'Park 01 E4750067 Pol-2'!BC158</f>
        <v>0</v>
      </c>
      <c r="H12" s="288">
        <f>'Park 01 E4750067 Pol-2'!BD158</f>
        <v>0</v>
      </c>
      <c r="I12" s="289">
        <f>'Park 01 E4750067 Pol-2'!BE158</f>
        <v>0</v>
      </c>
    </row>
    <row r="13" spans="1:9" s="122" customFormat="1" x14ac:dyDescent="0.2">
      <c r="A13" s="286" t="str">
        <f>'Park 01 E4750067 Pol-2'!B159</f>
        <v>43</v>
      </c>
      <c r="B13" s="62" t="str">
        <f>'Park 01 E4750067 Pol-2'!C159</f>
        <v>Schodiště</v>
      </c>
      <c r="D13" s="199"/>
      <c r="E13" s="287">
        <f>'Park 01 E4750067 Pol-2'!BA175</f>
        <v>0</v>
      </c>
      <c r="F13" s="288">
        <f>'Park 01 E4750067 Pol-2'!BB175</f>
        <v>0</v>
      </c>
      <c r="G13" s="288">
        <f>'Park 01 E4750067 Pol-2'!BC175</f>
        <v>0</v>
      </c>
      <c r="H13" s="288">
        <f>'Park 01 E4750067 Pol-2'!BD175</f>
        <v>0</v>
      </c>
      <c r="I13" s="289">
        <f>'Park 01 E4750067 Pol-2'!BE175</f>
        <v>0</v>
      </c>
    </row>
    <row r="14" spans="1:9" s="122" customFormat="1" x14ac:dyDescent="0.2">
      <c r="A14" s="286" t="str">
        <f>'Park 01 E4750067 Pol-2'!B176</f>
        <v>46</v>
      </c>
      <c r="B14" s="62" t="str">
        <f>'Park 01 E4750067 Pol-2'!C176</f>
        <v>Dětské hřiště</v>
      </c>
      <c r="D14" s="199"/>
      <c r="E14" s="287">
        <f>'Park 01 E4750067 Pol-2'!BA194</f>
        <v>0</v>
      </c>
      <c r="F14" s="288">
        <f>'Park 01 E4750067 Pol-2'!BB194</f>
        <v>0</v>
      </c>
      <c r="G14" s="288">
        <f>'Park 01 E4750067 Pol-2'!BC194</f>
        <v>0</v>
      </c>
      <c r="H14" s="288">
        <f>'Park 01 E4750067 Pol-2'!BD194</f>
        <v>0</v>
      </c>
      <c r="I14" s="289">
        <f>'Park 01 E4750067 Pol-2'!BE194</f>
        <v>0</v>
      </c>
    </row>
    <row r="15" spans="1:9" s="122" customFormat="1" x14ac:dyDescent="0.2">
      <c r="A15" s="286" t="str">
        <f>'Park 01 E4750067 Pol-2'!B195</f>
        <v>91</v>
      </c>
      <c r="B15" s="62" t="str">
        <f>'Park 01 E4750067 Pol-2'!C195</f>
        <v>Doplňující práce na komunikaci a poch.plochách</v>
      </c>
      <c r="D15" s="199"/>
      <c r="E15" s="287">
        <f>'Park 01 E4750067 Pol-2'!BA203</f>
        <v>0</v>
      </c>
      <c r="F15" s="288">
        <f>'Park 01 E4750067 Pol-2'!BB203</f>
        <v>0</v>
      </c>
      <c r="G15" s="288">
        <f>'Park 01 E4750067 Pol-2'!BC203</f>
        <v>0</v>
      </c>
      <c r="H15" s="288">
        <f>'Park 01 E4750067 Pol-2'!BD203</f>
        <v>0</v>
      </c>
      <c r="I15" s="289">
        <f>'Park 01 E4750067 Pol-2'!BE203</f>
        <v>0</v>
      </c>
    </row>
    <row r="16" spans="1:9" s="122" customFormat="1" x14ac:dyDescent="0.2">
      <c r="A16" s="286" t="str">
        <f>'Park 01 E4750067 Pol-2'!B204</f>
        <v>95</v>
      </c>
      <c r="B16" s="62" t="str">
        <f>'Park 01 E4750067 Pol-2'!C204</f>
        <v>Dokončovací a úklidové práce</v>
      </c>
      <c r="D16" s="199"/>
      <c r="E16" s="287">
        <f>'Park 01 E4750067 Pol-2'!BA206</f>
        <v>0</v>
      </c>
      <c r="F16" s="288">
        <f>'Park 01 E4750067 Pol-2'!BB206</f>
        <v>0</v>
      </c>
      <c r="G16" s="288">
        <f>'Park 01 E4750067 Pol-2'!BC206</f>
        <v>0</v>
      </c>
      <c r="H16" s="288">
        <f>'Park 01 E4750067 Pol-2'!BD206</f>
        <v>0</v>
      </c>
      <c r="I16" s="289">
        <f>'Park 01 E4750067 Pol-2'!BE206</f>
        <v>0</v>
      </c>
    </row>
    <row r="17" spans="1:57" s="122" customFormat="1" x14ac:dyDescent="0.2">
      <c r="A17" s="286" t="str">
        <f>'Park 01 E4750067 Pol-2'!B207</f>
        <v>96</v>
      </c>
      <c r="B17" s="62" t="str">
        <f>'Park 01 E4750067 Pol-2'!C207</f>
        <v>Demontáže,bourací práce</v>
      </c>
      <c r="D17" s="199"/>
      <c r="E17" s="287">
        <f>'Park 01 E4750067 Pol-2'!BA213</f>
        <v>0</v>
      </c>
      <c r="F17" s="288">
        <f>'Park 01 E4750067 Pol-2'!BB213</f>
        <v>0</v>
      </c>
      <c r="G17" s="288">
        <f>'Park 01 E4750067 Pol-2'!BC213</f>
        <v>0</v>
      </c>
      <c r="H17" s="288">
        <f>'Park 01 E4750067 Pol-2'!BD213</f>
        <v>0</v>
      </c>
      <c r="I17" s="289">
        <f>'Park 01 E4750067 Pol-2'!BE213</f>
        <v>0</v>
      </c>
    </row>
    <row r="18" spans="1:57" s="122" customFormat="1" x14ac:dyDescent="0.2">
      <c r="A18" s="286" t="str">
        <f>'Park 01 E4750067 Pol-2'!B214</f>
        <v>99</v>
      </c>
      <c r="B18" s="62" t="str">
        <f>'Park 01 E4750067 Pol-2'!C214</f>
        <v>Přesun hmot</v>
      </c>
      <c r="D18" s="199"/>
      <c r="E18" s="287">
        <f>'Park 01 E4750067 Pol-2'!BA216</f>
        <v>0</v>
      </c>
      <c r="F18" s="288">
        <f>'Park 01 E4750067 Pol-2'!BB216</f>
        <v>0</v>
      </c>
      <c r="G18" s="288">
        <f>'Park 01 E4750067 Pol-2'!BC216</f>
        <v>0</v>
      </c>
      <c r="H18" s="288">
        <f>'Park 01 E4750067 Pol-2'!BD216</f>
        <v>0</v>
      </c>
      <c r="I18" s="289">
        <f>'Park 01 E4750067 Pol-2'!BE216</f>
        <v>0</v>
      </c>
    </row>
    <row r="19" spans="1:57" s="122" customFormat="1" x14ac:dyDescent="0.2">
      <c r="A19" s="286" t="str">
        <f>'Park 01 E4750067 Pol-2'!B217</f>
        <v>711</v>
      </c>
      <c r="B19" s="62" t="str">
        <f>'Park 01 E4750067 Pol-2'!C217</f>
        <v>Izolace proti vodě</v>
      </c>
      <c r="D19" s="199"/>
      <c r="E19" s="287">
        <f>'Park 01 E4750067 Pol-2'!BA223</f>
        <v>0</v>
      </c>
      <c r="F19" s="288">
        <f>'Park 01 E4750067 Pol-2'!BB223</f>
        <v>0</v>
      </c>
      <c r="G19" s="288">
        <f>'Park 01 E4750067 Pol-2'!BC223</f>
        <v>0</v>
      </c>
      <c r="H19" s="288">
        <f>'Park 01 E4750067 Pol-2'!BD223</f>
        <v>0</v>
      </c>
      <c r="I19" s="289">
        <f>'Park 01 E4750067 Pol-2'!BE223</f>
        <v>0</v>
      </c>
    </row>
    <row r="20" spans="1:57" s="122" customFormat="1" x14ac:dyDescent="0.2">
      <c r="A20" s="286" t="str">
        <f>'Park 01 E4750067 Pol-2'!B224</f>
        <v>767</v>
      </c>
      <c r="B20" s="62" t="str">
        <f>'Park 01 E4750067 Pol-2'!C224</f>
        <v>Konstrukce zámečnické-mobiliář</v>
      </c>
      <c r="D20" s="199"/>
      <c r="E20" s="287">
        <f>'Park 01 E4750067 Pol-2'!BA293</f>
        <v>0</v>
      </c>
      <c r="F20" s="288">
        <f>'Park 01 E4750067 Pol-2'!BB293</f>
        <v>0</v>
      </c>
      <c r="G20" s="288">
        <f>'Park 01 E4750067 Pol-2'!BC293</f>
        <v>0</v>
      </c>
      <c r="H20" s="288">
        <f>'Park 01 E4750067 Pol-2'!BD293</f>
        <v>0</v>
      </c>
      <c r="I20" s="289">
        <f>'Park 01 E4750067 Pol-2'!BE293</f>
        <v>0</v>
      </c>
    </row>
    <row r="21" spans="1:57" s="122" customFormat="1" ht="13.5" thickBot="1" x14ac:dyDescent="0.25">
      <c r="A21" s="286" t="str">
        <f>'Park 01 E4750067 Pol-2'!B294</f>
        <v>D96</v>
      </c>
      <c r="B21" s="62" t="str">
        <f>'Park 01 E4750067 Pol-2'!C294</f>
        <v>Přesuny suti a vybouraných hmot</v>
      </c>
      <c r="D21" s="199"/>
      <c r="E21" s="287">
        <f>'Park 01 E4750067 Pol-2'!BA304</f>
        <v>0</v>
      </c>
      <c r="F21" s="288">
        <f>'Park 01 E4750067 Pol-2'!BB304</f>
        <v>0</v>
      </c>
      <c r="G21" s="288">
        <f>'Park 01 E4750067 Pol-2'!BC304</f>
        <v>0</v>
      </c>
      <c r="H21" s="288">
        <f>'Park 01 E4750067 Pol-2'!BD304</f>
        <v>0</v>
      </c>
      <c r="I21" s="289">
        <f>'Park 01 E4750067 Pol-2'!BE304</f>
        <v>0</v>
      </c>
    </row>
    <row r="22" spans="1:57" s="14" customFormat="1" ht="13.5" thickBot="1" x14ac:dyDescent="0.25">
      <c r="A22" s="200"/>
      <c r="B22" s="201" t="s">
        <v>80</v>
      </c>
      <c r="C22" s="201"/>
      <c r="D22" s="202"/>
      <c r="E22" s="203">
        <f>SUM(E7:E21)</f>
        <v>0</v>
      </c>
      <c r="F22" s="204">
        <f>SUM(F7:F21)</f>
        <v>0</v>
      </c>
      <c r="G22" s="204">
        <f>SUM(G7:G21)</f>
        <v>0</v>
      </c>
      <c r="H22" s="204">
        <f>SUM(H7:H21)</f>
        <v>0</v>
      </c>
      <c r="I22" s="205">
        <f>SUM(I7:I21)</f>
        <v>0</v>
      </c>
    </row>
    <row r="23" spans="1:57" x14ac:dyDescent="0.2">
      <c r="A23" s="122"/>
      <c r="B23" s="122"/>
      <c r="C23" s="122"/>
      <c r="D23" s="122"/>
      <c r="E23" s="122"/>
      <c r="F23" s="122"/>
      <c r="G23" s="122"/>
      <c r="H23" s="122"/>
      <c r="I23" s="122"/>
    </row>
    <row r="24" spans="1:57" ht="19.5" customHeight="1" x14ac:dyDescent="0.25">
      <c r="A24" s="191" t="s">
        <v>81</v>
      </c>
      <c r="B24" s="191"/>
      <c r="C24" s="191"/>
      <c r="D24" s="191"/>
      <c r="E24" s="191"/>
      <c r="F24" s="191"/>
      <c r="G24" s="206"/>
      <c r="H24" s="191"/>
      <c r="I24" s="191"/>
      <c r="BA24" s="128"/>
      <c r="BB24" s="128"/>
      <c r="BC24" s="128"/>
      <c r="BD24" s="128"/>
      <c r="BE24" s="128"/>
    </row>
    <row r="25" spans="1:57" ht="13.5" thickBot="1" x14ac:dyDescent="0.25"/>
    <row r="26" spans="1:57" x14ac:dyDescent="0.2">
      <c r="A26" s="157" t="s">
        <v>82</v>
      </c>
      <c r="B26" s="158"/>
      <c r="C26" s="158"/>
      <c r="D26" s="207"/>
      <c r="E26" s="208" t="s">
        <v>83</v>
      </c>
      <c r="F26" s="209" t="s">
        <v>12</v>
      </c>
      <c r="G26" s="210" t="s">
        <v>84</v>
      </c>
      <c r="H26" s="211"/>
      <c r="I26" s="212" t="s">
        <v>83</v>
      </c>
    </row>
    <row r="27" spans="1:57" x14ac:dyDescent="0.2">
      <c r="A27" s="151"/>
      <c r="B27" s="142"/>
      <c r="C27" s="142"/>
      <c r="D27" s="213"/>
      <c r="E27" s="214"/>
      <c r="F27" s="215"/>
      <c r="G27" s="216">
        <f>CHOOSE(BA27+1,E22+F22,E22+F22+H22,E22+F22+G22+H22,E22,F22,H22,G22,H22+G22,0)</f>
        <v>0</v>
      </c>
      <c r="H27" s="217"/>
      <c r="I27" s="218">
        <f>E27+F27*G27/100</f>
        <v>0</v>
      </c>
      <c r="BA27" s="1">
        <v>8</v>
      </c>
    </row>
    <row r="28" spans="1:57" ht="13.5" thickBot="1" x14ac:dyDescent="0.25">
      <c r="A28" s="219"/>
      <c r="B28" s="220" t="s">
        <v>85</v>
      </c>
      <c r="C28" s="221"/>
      <c r="D28" s="222"/>
      <c r="E28" s="223"/>
      <c r="F28" s="224"/>
      <c r="G28" s="224"/>
      <c r="H28" s="405">
        <f>SUM(I27:I27)</f>
        <v>0</v>
      </c>
      <c r="I28" s="406"/>
    </row>
    <row r="30" spans="1:57" x14ac:dyDescent="0.2">
      <c r="B30" s="14"/>
      <c r="F30" s="225"/>
      <c r="G30" s="226"/>
      <c r="H30" s="226"/>
      <c r="I30" s="46"/>
    </row>
    <row r="31" spans="1:57" x14ac:dyDescent="0.2">
      <c r="F31" s="225"/>
      <c r="G31" s="226"/>
      <c r="H31" s="226"/>
      <c r="I31" s="46"/>
    </row>
    <row r="32" spans="1:57" x14ac:dyDescent="0.2">
      <c r="F32" s="225"/>
      <c r="G32" s="226"/>
      <c r="H32" s="226"/>
      <c r="I32" s="46"/>
    </row>
    <row r="33" spans="6:9" x14ac:dyDescent="0.2">
      <c r="F33" s="225"/>
      <c r="G33" s="226"/>
      <c r="H33" s="226"/>
      <c r="I33" s="46"/>
    </row>
    <row r="34" spans="6:9" x14ac:dyDescent="0.2">
      <c r="F34" s="225"/>
      <c r="G34" s="226"/>
      <c r="H34" s="226"/>
      <c r="I34" s="46"/>
    </row>
    <row r="35" spans="6:9" x14ac:dyDescent="0.2">
      <c r="F35" s="225"/>
      <c r="G35" s="226"/>
      <c r="H35" s="226"/>
      <c r="I35" s="46"/>
    </row>
    <row r="36" spans="6:9" x14ac:dyDescent="0.2">
      <c r="F36" s="225"/>
      <c r="G36" s="226"/>
      <c r="H36" s="226"/>
      <c r="I36" s="46"/>
    </row>
    <row r="37" spans="6:9" x14ac:dyDescent="0.2">
      <c r="F37" s="225"/>
      <c r="G37" s="226"/>
      <c r="H37" s="226"/>
      <c r="I37" s="46"/>
    </row>
    <row r="38" spans="6:9" x14ac:dyDescent="0.2">
      <c r="F38" s="225"/>
      <c r="G38" s="226"/>
      <c r="H38" s="226"/>
      <c r="I38" s="46"/>
    </row>
    <row r="39" spans="6:9" x14ac:dyDescent="0.2">
      <c r="F39" s="225"/>
      <c r="G39" s="226"/>
      <c r="H39" s="226"/>
      <c r="I39" s="46"/>
    </row>
    <row r="40" spans="6:9" x14ac:dyDescent="0.2">
      <c r="F40" s="225"/>
      <c r="G40" s="226"/>
      <c r="H40" s="226"/>
      <c r="I40" s="46"/>
    </row>
    <row r="41" spans="6:9" x14ac:dyDescent="0.2">
      <c r="F41" s="225"/>
      <c r="G41" s="226"/>
      <c r="H41" s="226"/>
      <c r="I41" s="46"/>
    </row>
    <row r="42" spans="6:9" x14ac:dyDescent="0.2">
      <c r="F42" s="225"/>
      <c r="G42" s="226"/>
      <c r="H42" s="226"/>
      <c r="I42" s="46"/>
    </row>
    <row r="43" spans="6:9" x14ac:dyDescent="0.2">
      <c r="F43" s="225"/>
      <c r="G43" s="226"/>
      <c r="H43" s="226"/>
      <c r="I43" s="46"/>
    </row>
    <row r="44" spans="6:9" x14ac:dyDescent="0.2">
      <c r="F44" s="225"/>
      <c r="G44" s="226"/>
      <c r="H44" s="226"/>
      <c r="I44" s="46"/>
    </row>
    <row r="45" spans="6:9" x14ac:dyDescent="0.2">
      <c r="F45" s="225"/>
      <c r="G45" s="226"/>
      <c r="H45" s="226"/>
      <c r="I45" s="46"/>
    </row>
    <row r="46" spans="6:9" x14ac:dyDescent="0.2">
      <c r="F46" s="225"/>
      <c r="G46" s="226"/>
      <c r="H46" s="226"/>
      <c r="I46" s="46"/>
    </row>
    <row r="47" spans="6:9" x14ac:dyDescent="0.2">
      <c r="F47" s="225"/>
      <c r="G47" s="226"/>
      <c r="H47" s="226"/>
      <c r="I47" s="46"/>
    </row>
    <row r="48" spans="6:9" x14ac:dyDescent="0.2">
      <c r="F48" s="225"/>
      <c r="G48" s="226"/>
      <c r="H48" s="226"/>
      <c r="I48" s="46"/>
    </row>
    <row r="49" spans="6:9" x14ac:dyDescent="0.2">
      <c r="F49" s="225"/>
      <c r="G49" s="226"/>
      <c r="H49" s="226"/>
      <c r="I49" s="46"/>
    </row>
    <row r="50" spans="6:9" x14ac:dyDescent="0.2">
      <c r="F50" s="225"/>
      <c r="G50" s="226"/>
      <c r="H50" s="226"/>
      <c r="I50" s="46"/>
    </row>
    <row r="51" spans="6:9" x14ac:dyDescent="0.2">
      <c r="F51" s="225"/>
      <c r="G51" s="226"/>
      <c r="H51" s="226"/>
      <c r="I51" s="46"/>
    </row>
    <row r="52" spans="6:9" x14ac:dyDescent="0.2">
      <c r="F52" s="225"/>
      <c r="G52" s="226"/>
      <c r="H52" s="226"/>
      <c r="I52" s="46"/>
    </row>
    <row r="53" spans="6:9" x14ac:dyDescent="0.2">
      <c r="F53" s="225"/>
      <c r="G53" s="226"/>
      <c r="H53" s="226"/>
      <c r="I53" s="46"/>
    </row>
    <row r="54" spans="6:9" x14ac:dyDescent="0.2">
      <c r="F54" s="225"/>
      <c r="G54" s="226"/>
      <c r="H54" s="226"/>
      <c r="I54" s="46"/>
    </row>
    <row r="55" spans="6:9" x14ac:dyDescent="0.2">
      <c r="F55" s="225"/>
      <c r="G55" s="226"/>
      <c r="H55" s="226"/>
      <c r="I55" s="46"/>
    </row>
    <row r="56" spans="6:9" x14ac:dyDescent="0.2">
      <c r="F56" s="225"/>
      <c r="G56" s="226"/>
      <c r="H56" s="226"/>
      <c r="I56" s="46"/>
    </row>
    <row r="57" spans="6:9" x14ac:dyDescent="0.2">
      <c r="F57" s="225"/>
      <c r="G57" s="226"/>
      <c r="H57" s="226"/>
      <c r="I57" s="46"/>
    </row>
    <row r="58" spans="6:9" x14ac:dyDescent="0.2">
      <c r="F58" s="225"/>
      <c r="G58" s="226"/>
      <c r="H58" s="226"/>
      <c r="I58" s="46"/>
    </row>
    <row r="59" spans="6:9" x14ac:dyDescent="0.2">
      <c r="F59" s="225"/>
      <c r="G59" s="226"/>
      <c r="H59" s="226"/>
      <c r="I59" s="46"/>
    </row>
    <row r="60" spans="6:9" x14ac:dyDescent="0.2">
      <c r="F60" s="225"/>
      <c r="G60" s="226"/>
      <c r="H60" s="226"/>
      <c r="I60" s="46"/>
    </row>
    <row r="61" spans="6:9" x14ac:dyDescent="0.2">
      <c r="F61" s="225"/>
      <c r="G61" s="226"/>
      <c r="H61" s="226"/>
      <c r="I61" s="46"/>
    </row>
    <row r="62" spans="6:9" x14ac:dyDescent="0.2">
      <c r="F62" s="225"/>
      <c r="G62" s="226"/>
      <c r="H62" s="226"/>
      <c r="I62" s="46"/>
    </row>
    <row r="63" spans="6:9" x14ac:dyDescent="0.2">
      <c r="F63" s="225"/>
      <c r="G63" s="226"/>
      <c r="H63" s="226"/>
      <c r="I63" s="46"/>
    </row>
    <row r="64" spans="6:9" x14ac:dyDescent="0.2">
      <c r="F64" s="225"/>
      <c r="G64" s="226"/>
      <c r="H64" s="226"/>
      <c r="I64" s="46"/>
    </row>
    <row r="65" spans="6:9" x14ac:dyDescent="0.2">
      <c r="F65" s="225"/>
      <c r="G65" s="226"/>
      <c r="H65" s="226"/>
      <c r="I65" s="46"/>
    </row>
    <row r="66" spans="6:9" x14ac:dyDescent="0.2">
      <c r="F66" s="225"/>
      <c r="G66" s="226"/>
      <c r="H66" s="226"/>
      <c r="I66" s="46"/>
    </row>
    <row r="67" spans="6:9" x14ac:dyDescent="0.2">
      <c r="F67" s="225"/>
      <c r="G67" s="226"/>
      <c r="H67" s="226"/>
      <c r="I67" s="46"/>
    </row>
    <row r="68" spans="6:9" x14ac:dyDescent="0.2">
      <c r="F68" s="225"/>
      <c r="G68" s="226"/>
      <c r="H68" s="226"/>
      <c r="I68" s="46"/>
    </row>
    <row r="69" spans="6:9" x14ac:dyDescent="0.2">
      <c r="F69" s="225"/>
      <c r="G69" s="226"/>
      <c r="H69" s="226"/>
      <c r="I69" s="46"/>
    </row>
    <row r="70" spans="6:9" x14ac:dyDescent="0.2">
      <c r="F70" s="225"/>
      <c r="G70" s="226"/>
      <c r="H70" s="226"/>
      <c r="I70" s="46"/>
    </row>
    <row r="71" spans="6:9" x14ac:dyDescent="0.2">
      <c r="F71" s="225"/>
      <c r="G71" s="226"/>
      <c r="H71" s="226"/>
      <c r="I71" s="46"/>
    </row>
    <row r="72" spans="6:9" x14ac:dyDescent="0.2">
      <c r="F72" s="225"/>
      <c r="G72" s="226"/>
      <c r="H72" s="226"/>
      <c r="I72" s="46"/>
    </row>
    <row r="73" spans="6:9" x14ac:dyDescent="0.2">
      <c r="F73" s="225"/>
      <c r="G73" s="226"/>
      <c r="H73" s="226"/>
      <c r="I73" s="46"/>
    </row>
    <row r="74" spans="6:9" x14ac:dyDescent="0.2">
      <c r="F74" s="225"/>
      <c r="G74" s="226"/>
      <c r="H74" s="226"/>
      <c r="I74" s="46"/>
    </row>
    <row r="75" spans="6:9" x14ac:dyDescent="0.2">
      <c r="F75" s="225"/>
      <c r="G75" s="226"/>
      <c r="H75" s="226"/>
      <c r="I75" s="46"/>
    </row>
    <row r="76" spans="6:9" x14ac:dyDescent="0.2">
      <c r="F76" s="225"/>
      <c r="G76" s="226"/>
      <c r="H76" s="226"/>
      <c r="I76" s="46"/>
    </row>
    <row r="77" spans="6:9" x14ac:dyDescent="0.2">
      <c r="F77" s="225"/>
      <c r="G77" s="226"/>
      <c r="H77" s="226"/>
      <c r="I77" s="46"/>
    </row>
    <row r="78" spans="6:9" x14ac:dyDescent="0.2">
      <c r="F78" s="225"/>
      <c r="G78" s="226"/>
      <c r="H78" s="226"/>
      <c r="I78" s="46"/>
    </row>
    <row r="79" spans="6:9" x14ac:dyDescent="0.2">
      <c r="F79" s="225"/>
      <c r="G79" s="226"/>
      <c r="H79" s="226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List4"/>
  <dimension ref="A1:CB377"/>
  <sheetViews>
    <sheetView showGridLines="0" showZeros="0" tabSelected="1" zoomScaleNormal="100" zoomScaleSheetLayoutView="100" workbookViewId="0">
      <selection activeCell="L33" sqref="L33"/>
    </sheetView>
  </sheetViews>
  <sheetFormatPr defaultRowHeight="12.75" x14ac:dyDescent="0.2"/>
  <cols>
    <col min="1" max="1" width="4.42578125" style="227" customWidth="1"/>
    <col min="2" max="2" width="11.5703125" style="227" customWidth="1"/>
    <col min="3" max="3" width="40.42578125" style="227" customWidth="1"/>
    <col min="4" max="4" width="5.5703125" style="227" customWidth="1"/>
    <col min="5" max="5" width="8.5703125" style="235" customWidth="1"/>
    <col min="6" max="6" width="9.85546875" style="227" customWidth="1"/>
    <col min="7" max="7" width="13.85546875" style="227" customWidth="1"/>
    <col min="8" max="8" width="11.7109375" style="227" hidden="1" customWidth="1"/>
    <col min="9" max="9" width="11.5703125" style="227" hidden="1" customWidth="1"/>
    <col min="10" max="10" width="11" style="227" hidden="1" customWidth="1"/>
    <col min="11" max="11" width="10.42578125" style="227" hidden="1" customWidth="1"/>
    <col min="12" max="12" width="75.42578125" style="227" customWidth="1"/>
    <col min="13" max="13" width="45.28515625" style="227" customWidth="1"/>
    <col min="14" max="16384" width="9.140625" style="227"/>
  </cols>
  <sheetData>
    <row r="1" spans="1:80" ht="15.75" x14ac:dyDescent="0.25">
      <c r="A1" s="409" t="s">
        <v>679</v>
      </c>
      <c r="B1" s="409"/>
      <c r="C1" s="409"/>
      <c r="D1" s="409"/>
      <c r="E1" s="409"/>
      <c r="F1" s="409"/>
      <c r="G1" s="409"/>
    </row>
    <row r="2" spans="1:80" ht="14.25" customHeight="1" thickBot="1" x14ac:dyDescent="0.25">
      <c r="B2" s="228"/>
      <c r="C2" s="229"/>
      <c r="D2" s="229"/>
      <c r="E2" s="230"/>
      <c r="F2" s="229"/>
      <c r="G2" s="229"/>
    </row>
    <row r="3" spans="1:80" ht="13.5" thickTop="1" x14ac:dyDescent="0.2">
      <c r="A3" s="398" t="s">
        <v>2</v>
      </c>
      <c r="B3" s="399"/>
      <c r="C3" s="181" t="s">
        <v>104</v>
      </c>
      <c r="D3" s="182"/>
      <c r="E3" s="231" t="s">
        <v>86</v>
      </c>
      <c r="F3" s="232" t="str">
        <f>'Park 01 E4750067 Rek-2'!H1</f>
        <v>E4750/06/7</v>
      </c>
      <c r="G3" s="233"/>
    </row>
    <row r="4" spans="1:80" ht="13.5" thickBot="1" x14ac:dyDescent="0.25">
      <c r="A4" s="410" t="s">
        <v>77</v>
      </c>
      <c r="B4" s="401"/>
      <c r="C4" s="187" t="s">
        <v>107</v>
      </c>
      <c r="D4" s="188"/>
      <c r="E4" s="411" t="str">
        <f>'Park 01 E4750067 Rek-2'!G2</f>
        <v>stavební část úprav Trnkova 31.7.17</v>
      </c>
      <c r="F4" s="412"/>
      <c r="G4" s="413"/>
    </row>
    <row r="5" spans="1:80" ht="13.5" thickTop="1" x14ac:dyDescent="0.2">
      <c r="A5" s="234"/>
      <c r="G5" s="236"/>
    </row>
    <row r="6" spans="1:80" ht="27" customHeight="1" x14ac:dyDescent="0.2">
      <c r="A6" s="237" t="s">
        <v>87</v>
      </c>
      <c r="B6" s="238" t="s">
        <v>88</v>
      </c>
      <c r="C6" s="238" t="s">
        <v>89</v>
      </c>
      <c r="D6" s="238" t="s">
        <v>90</v>
      </c>
      <c r="E6" s="239" t="s">
        <v>91</v>
      </c>
      <c r="F6" s="238" t="s">
        <v>92</v>
      </c>
      <c r="G6" s="240" t="s">
        <v>93</v>
      </c>
      <c r="H6" s="241" t="s">
        <v>94</v>
      </c>
      <c r="I6" s="241" t="s">
        <v>95</v>
      </c>
      <c r="J6" s="241" t="s">
        <v>96</v>
      </c>
      <c r="K6" s="241" t="s">
        <v>97</v>
      </c>
    </row>
    <row r="7" spans="1:80" x14ac:dyDescent="0.2">
      <c r="A7" s="242" t="s">
        <v>98</v>
      </c>
      <c r="B7" s="243" t="s">
        <v>153</v>
      </c>
      <c r="C7" s="244" t="s">
        <v>154</v>
      </c>
      <c r="D7" s="245"/>
      <c r="E7" s="246"/>
      <c r="F7" s="246"/>
      <c r="G7" s="247"/>
      <c r="H7" s="248"/>
      <c r="I7" s="249"/>
      <c r="J7" s="250"/>
      <c r="K7" s="251"/>
      <c r="O7" s="252">
        <v>1</v>
      </c>
    </row>
    <row r="8" spans="1:80" ht="22.5" x14ac:dyDescent="0.2">
      <c r="A8" s="253">
        <v>1</v>
      </c>
      <c r="B8" s="254" t="s">
        <v>156</v>
      </c>
      <c r="C8" s="255" t="s">
        <v>157</v>
      </c>
      <c r="D8" s="256" t="s">
        <v>114</v>
      </c>
      <c r="E8" s="257">
        <v>1</v>
      </c>
      <c r="F8" s="257"/>
      <c r="G8" s="258"/>
      <c r="H8" s="259">
        <v>0</v>
      </c>
      <c r="I8" s="260">
        <f>E8*H8</f>
        <v>0</v>
      </c>
      <c r="J8" s="259">
        <v>0</v>
      </c>
      <c r="K8" s="260">
        <f>E8*J8</f>
        <v>0</v>
      </c>
      <c r="O8" s="252">
        <v>2</v>
      </c>
      <c r="AA8" s="227">
        <v>1</v>
      </c>
      <c r="AB8" s="227">
        <v>1</v>
      </c>
      <c r="AC8" s="227">
        <v>1</v>
      </c>
      <c r="AZ8" s="227">
        <v>1</v>
      </c>
      <c r="BA8" s="227">
        <f>IF(AZ8=1,G8,0)</f>
        <v>0</v>
      </c>
      <c r="BB8" s="227">
        <f>IF(AZ8=2,G8,0)</f>
        <v>0</v>
      </c>
      <c r="BC8" s="227">
        <f>IF(AZ8=3,G8,0)</f>
        <v>0</v>
      </c>
      <c r="BD8" s="227">
        <f>IF(AZ8=4,G8,0)</f>
        <v>0</v>
      </c>
      <c r="BE8" s="227">
        <f>IF(AZ8=5,G8,0)</f>
        <v>0</v>
      </c>
      <c r="CA8" s="252">
        <v>1</v>
      </c>
      <c r="CB8" s="252">
        <v>1</v>
      </c>
    </row>
    <row r="9" spans="1:80" x14ac:dyDescent="0.2">
      <c r="A9" s="270"/>
      <c r="B9" s="271" t="s">
        <v>101</v>
      </c>
      <c r="C9" s="272" t="s">
        <v>155</v>
      </c>
      <c r="D9" s="273"/>
      <c r="E9" s="274"/>
      <c r="F9" s="275"/>
      <c r="G9" s="276"/>
      <c r="H9" s="277"/>
      <c r="I9" s="278">
        <f>SUM(I7:I8)</f>
        <v>0</v>
      </c>
      <c r="J9" s="277"/>
      <c r="K9" s="278">
        <f>SUM(K7:K8)</f>
        <v>0</v>
      </c>
      <c r="O9" s="252">
        <v>4</v>
      </c>
      <c r="BA9" s="279">
        <f>SUM(BA7:BA8)</f>
        <v>0</v>
      </c>
      <c r="BB9" s="279">
        <f>SUM(BB7:BB8)</f>
        <v>0</v>
      </c>
      <c r="BC9" s="279">
        <f>SUM(BC7:BC8)</f>
        <v>0</v>
      </c>
      <c r="BD9" s="279">
        <f>SUM(BD7:BD8)</f>
        <v>0</v>
      </c>
      <c r="BE9" s="279">
        <f>SUM(BE7:BE8)</f>
        <v>0</v>
      </c>
    </row>
    <row r="10" spans="1:80" x14ac:dyDescent="0.2">
      <c r="A10" s="242" t="s">
        <v>98</v>
      </c>
      <c r="B10" s="243" t="s">
        <v>99</v>
      </c>
      <c r="C10" s="244" t="s">
        <v>158</v>
      </c>
      <c r="D10" s="245"/>
      <c r="E10" s="246"/>
      <c r="F10" s="246"/>
      <c r="G10" s="247"/>
      <c r="H10" s="248"/>
      <c r="I10" s="249"/>
      <c r="J10" s="250"/>
      <c r="K10" s="251"/>
      <c r="O10" s="252">
        <v>1</v>
      </c>
    </row>
    <row r="11" spans="1:80" ht="22.5" x14ac:dyDescent="0.2">
      <c r="A11" s="253">
        <v>2</v>
      </c>
      <c r="B11" s="254" t="s">
        <v>160</v>
      </c>
      <c r="C11" s="255" t="s">
        <v>161</v>
      </c>
      <c r="D11" s="256" t="s">
        <v>162</v>
      </c>
      <c r="E11" s="257">
        <v>65</v>
      </c>
      <c r="F11" s="257"/>
      <c r="G11" s="258"/>
      <c r="H11" s="259">
        <v>0</v>
      </c>
      <c r="I11" s="260">
        <f t="shared" ref="I11:I19" si="0">E11*H11</f>
        <v>0</v>
      </c>
      <c r="J11" s="259">
        <v>0</v>
      </c>
      <c r="K11" s="260">
        <f t="shared" ref="K11:K19" si="1">E11*J11</f>
        <v>0</v>
      </c>
      <c r="O11" s="252">
        <v>2</v>
      </c>
      <c r="AA11" s="227">
        <v>1</v>
      </c>
      <c r="AB11" s="227">
        <v>1</v>
      </c>
      <c r="AC11" s="227">
        <v>1</v>
      </c>
      <c r="AZ11" s="227">
        <v>1</v>
      </c>
      <c r="BA11" s="227">
        <f t="shared" ref="BA11:BA19" si="2">IF(AZ11=1,G11,0)</f>
        <v>0</v>
      </c>
      <c r="BB11" s="227">
        <f t="shared" ref="BB11:BB19" si="3">IF(AZ11=2,G11,0)</f>
        <v>0</v>
      </c>
      <c r="BC11" s="227">
        <f t="shared" ref="BC11:BC19" si="4">IF(AZ11=3,G11,0)</f>
        <v>0</v>
      </c>
      <c r="BD11" s="227">
        <f t="shared" ref="BD11:BD19" si="5">IF(AZ11=4,G11,0)</f>
        <v>0</v>
      </c>
      <c r="BE11" s="227">
        <f t="shared" ref="BE11:BE19" si="6">IF(AZ11=5,G11,0)</f>
        <v>0</v>
      </c>
      <c r="CA11" s="252">
        <v>1</v>
      </c>
      <c r="CB11" s="252">
        <v>1</v>
      </c>
    </row>
    <row r="12" spans="1:80" x14ac:dyDescent="0.2">
      <c r="A12" s="253">
        <v>3</v>
      </c>
      <c r="B12" s="254" t="s">
        <v>163</v>
      </c>
      <c r="C12" s="255" t="s">
        <v>164</v>
      </c>
      <c r="D12" s="256" t="s">
        <v>162</v>
      </c>
      <c r="E12" s="257">
        <v>65</v>
      </c>
      <c r="F12" s="257"/>
      <c r="G12" s="258"/>
      <c r="H12" s="259">
        <v>0</v>
      </c>
      <c r="I12" s="260">
        <f t="shared" si="0"/>
        <v>0</v>
      </c>
      <c r="J12" s="259">
        <v>0</v>
      </c>
      <c r="K12" s="260">
        <f t="shared" si="1"/>
        <v>0</v>
      </c>
      <c r="O12" s="252">
        <v>2</v>
      </c>
      <c r="AA12" s="227">
        <v>1</v>
      </c>
      <c r="AB12" s="227">
        <v>1</v>
      </c>
      <c r="AC12" s="227">
        <v>1</v>
      </c>
      <c r="AZ12" s="227">
        <v>1</v>
      </c>
      <c r="BA12" s="227">
        <f t="shared" si="2"/>
        <v>0</v>
      </c>
      <c r="BB12" s="227">
        <f t="shared" si="3"/>
        <v>0</v>
      </c>
      <c r="BC12" s="227">
        <f t="shared" si="4"/>
        <v>0</v>
      </c>
      <c r="BD12" s="227">
        <f t="shared" si="5"/>
        <v>0</v>
      </c>
      <c r="BE12" s="227">
        <f t="shared" si="6"/>
        <v>0</v>
      </c>
      <c r="CA12" s="252">
        <v>1</v>
      </c>
      <c r="CB12" s="252">
        <v>1</v>
      </c>
    </row>
    <row r="13" spans="1:80" x14ac:dyDescent="0.2">
      <c r="A13" s="253">
        <v>4</v>
      </c>
      <c r="B13" s="254" t="s">
        <v>165</v>
      </c>
      <c r="C13" s="255" t="s">
        <v>166</v>
      </c>
      <c r="D13" s="256" t="s">
        <v>167</v>
      </c>
      <c r="E13" s="257">
        <v>1</v>
      </c>
      <c r="F13" s="257"/>
      <c r="G13" s="258"/>
      <c r="H13" s="259">
        <v>0</v>
      </c>
      <c r="I13" s="260">
        <f t="shared" si="0"/>
        <v>0</v>
      </c>
      <c r="J13" s="259">
        <v>0</v>
      </c>
      <c r="K13" s="260">
        <f t="shared" si="1"/>
        <v>0</v>
      </c>
      <c r="O13" s="252">
        <v>2</v>
      </c>
      <c r="AA13" s="227">
        <v>1</v>
      </c>
      <c r="AB13" s="227">
        <v>1</v>
      </c>
      <c r="AC13" s="227">
        <v>1</v>
      </c>
      <c r="AZ13" s="227">
        <v>1</v>
      </c>
      <c r="BA13" s="227">
        <f t="shared" si="2"/>
        <v>0</v>
      </c>
      <c r="BB13" s="227">
        <f t="shared" si="3"/>
        <v>0</v>
      </c>
      <c r="BC13" s="227">
        <f t="shared" si="4"/>
        <v>0</v>
      </c>
      <c r="BD13" s="227">
        <f t="shared" si="5"/>
        <v>0</v>
      </c>
      <c r="BE13" s="227">
        <f t="shared" si="6"/>
        <v>0</v>
      </c>
      <c r="CA13" s="252">
        <v>1</v>
      </c>
      <c r="CB13" s="252">
        <v>1</v>
      </c>
    </row>
    <row r="14" spans="1:80" x14ac:dyDescent="0.2">
      <c r="A14" s="253">
        <v>5</v>
      </c>
      <c r="B14" s="254" t="s">
        <v>168</v>
      </c>
      <c r="C14" s="255" t="s">
        <v>169</v>
      </c>
      <c r="D14" s="256" t="s">
        <v>167</v>
      </c>
      <c r="E14" s="257">
        <v>7</v>
      </c>
      <c r="F14" s="257"/>
      <c r="G14" s="258"/>
      <c r="H14" s="259">
        <v>0</v>
      </c>
      <c r="I14" s="260">
        <f t="shared" si="0"/>
        <v>0</v>
      </c>
      <c r="J14" s="259">
        <v>0</v>
      </c>
      <c r="K14" s="260">
        <f t="shared" si="1"/>
        <v>0</v>
      </c>
      <c r="O14" s="252">
        <v>2</v>
      </c>
      <c r="AA14" s="227">
        <v>1</v>
      </c>
      <c r="AB14" s="227">
        <v>1</v>
      </c>
      <c r="AC14" s="227">
        <v>1</v>
      </c>
      <c r="AZ14" s="227">
        <v>1</v>
      </c>
      <c r="BA14" s="227">
        <f t="shared" si="2"/>
        <v>0</v>
      </c>
      <c r="BB14" s="227">
        <f t="shared" si="3"/>
        <v>0</v>
      </c>
      <c r="BC14" s="227">
        <f t="shared" si="4"/>
        <v>0</v>
      </c>
      <c r="BD14" s="227">
        <f t="shared" si="5"/>
        <v>0</v>
      </c>
      <c r="BE14" s="227">
        <f t="shared" si="6"/>
        <v>0</v>
      </c>
      <c r="CA14" s="252">
        <v>1</v>
      </c>
      <c r="CB14" s="252">
        <v>1</v>
      </c>
    </row>
    <row r="15" spans="1:80" x14ac:dyDescent="0.2">
      <c r="A15" s="253">
        <v>6</v>
      </c>
      <c r="B15" s="254" t="s">
        <v>170</v>
      </c>
      <c r="C15" s="255" t="s">
        <v>171</v>
      </c>
      <c r="D15" s="256" t="s">
        <v>167</v>
      </c>
      <c r="E15" s="257">
        <v>1</v>
      </c>
      <c r="F15" s="257"/>
      <c r="G15" s="258"/>
      <c r="H15" s="259">
        <v>0</v>
      </c>
      <c r="I15" s="260">
        <f t="shared" si="0"/>
        <v>0</v>
      </c>
      <c r="J15" s="259">
        <v>0</v>
      </c>
      <c r="K15" s="260">
        <f t="shared" si="1"/>
        <v>0</v>
      </c>
      <c r="O15" s="252">
        <v>2</v>
      </c>
      <c r="AA15" s="227">
        <v>1</v>
      </c>
      <c r="AB15" s="227">
        <v>1</v>
      </c>
      <c r="AC15" s="227">
        <v>1</v>
      </c>
      <c r="AZ15" s="227">
        <v>1</v>
      </c>
      <c r="BA15" s="227">
        <f t="shared" si="2"/>
        <v>0</v>
      </c>
      <c r="BB15" s="227">
        <f t="shared" si="3"/>
        <v>0</v>
      </c>
      <c r="BC15" s="227">
        <f t="shared" si="4"/>
        <v>0</v>
      </c>
      <c r="BD15" s="227">
        <f t="shared" si="5"/>
        <v>0</v>
      </c>
      <c r="BE15" s="227">
        <f t="shared" si="6"/>
        <v>0</v>
      </c>
      <c r="CA15" s="252">
        <v>1</v>
      </c>
      <c r="CB15" s="252">
        <v>1</v>
      </c>
    </row>
    <row r="16" spans="1:80" x14ac:dyDescent="0.2">
      <c r="A16" s="253">
        <v>7</v>
      </c>
      <c r="B16" s="254" t="s">
        <v>172</v>
      </c>
      <c r="C16" s="255" t="s">
        <v>173</v>
      </c>
      <c r="D16" s="256" t="s">
        <v>167</v>
      </c>
      <c r="E16" s="257">
        <v>2</v>
      </c>
      <c r="F16" s="257"/>
      <c r="G16" s="258"/>
      <c r="H16" s="259">
        <v>0</v>
      </c>
      <c r="I16" s="260">
        <f t="shared" si="0"/>
        <v>0</v>
      </c>
      <c r="J16" s="259">
        <v>0</v>
      </c>
      <c r="K16" s="260">
        <f t="shared" si="1"/>
        <v>0</v>
      </c>
      <c r="O16" s="252">
        <v>2</v>
      </c>
      <c r="AA16" s="227">
        <v>1</v>
      </c>
      <c r="AB16" s="227">
        <v>1</v>
      </c>
      <c r="AC16" s="227">
        <v>1</v>
      </c>
      <c r="AZ16" s="227">
        <v>1</v>
      </c>
      <c r="BA16" s="227">
        <f t="shared" si="2"/>
        <v>0</v>
      </c>
      <c r="BB16" s="227">
        <f t="shared" si="3"/>
        <v>0</v>
      </c>
      <c r="BC16" s="227">
        <f t="shared" si="4"/>
        <v>0</v>
      </c>
      <c r="BD16" s="227">
        <f t="shared" si="5"/>
        <v>0</v>
      </c>
      <c r="BE16" s="227">
        <f t="shared" si="6"/>
        <v>0</v>
      </c>
      <c r="CA16" s="252">
        <v>1</v>
      </c>
      <c r="CB16" s="252">
        <v>1</v>
      </c>
    </row>
    <row r="17" spans="1:80" x14ac:dyDescent="0.2">
      <c r="A17" s="253">
        <v>8</v>
      </c>
      <c r="B17" s="254" t="s">
        <v>174</v>
      </c>
      <c r="C17" s="255" t="s">
        <v>175</v>
      </c>
      <c r="D17" s="256" t="s">
        <v>167</v>
      </c>
      <c r="E17" s="257">
        <v>1</v>
      </c>
      <c r="F17" s="257"/>
      <c r="G17" s="258"/>
      <c r="H17" s="259">
        <v>0</v>
      </c>
      <c r="I17" s="260">
        <f t="shared" si="0"/>
        <v>0</v>
      </c>
      <c r="J17" s="259">
        <v>0</v>
      </c>
      <c r="K17" s="260">
        <f t="shared" si="1"/>
        <v>0</v>
      </c>
      <c r="O17" s="252">
        <v>2</v>
      </c>
      <c r="AA17" s="227">
        <v>1</v>
      </c>
      <c r="AB17" s="227">
        <v>1</v>
      </c>
      <c r="AC17" s="227">
        <v>1</v>
      </c>
      <c r="AZ17" s="227">
        <v>1</v>
      </c>
      <c r="BA17" s="227">
        <f t="shared" si="2"/>
        <v>0</v>
      </c>
      <c r="BB17" s="227">
        <f t="shared" si="3"/>
        <v>0</v>
      </c>
      <c r="BC17" s="227">
        <f t="shared" si="4"/>
        <v>0</v>
      </c>
      <c r="BD17" s="227">
        <f t="shared" si="5"/>
        <v>0</v>
      </c>
      <c r="BE17" s="227">
        <f t="shared" si="6"/>
        <v>0</v>
      </c>
      <c r="CA17" s="252">
        <v>1</v>
      </c>
      <c r="CB17" s="252">
        <v>1</v>
      </c>
    </row>
    <row r="18" spans="1:80" x14ac:dyDescent="0.2">
      <c r="A18" s="253">
        <v>9</v>
      </c>
      <c r="B18" s="254" t="s">
        <v>176</v>
      </c>
      <c r="C18" s="255" t="s">
        <v>177</v>
      </c>
      <c r="D18" s="256" t="s">
        <v>167</v>
      </c>
      <c r="E18" s="257">
        <v>3</v>
      </c>
      <c r="F18" s="257"/>
      <c r="G18" s="258"/>
      <c r="H18" s="259">
        <v>0</v>
      </c>
      <c r="I18" s="260">
        <f t="shared" si="0"/>
        <v>0</v>
      </c>
      <c r="J18" s="259">
        <v>0</v>
      </c>
      <c r="K18" s="260">
        <f t="shared" si="1"/>
        <v>0</v>
      </c>
      <c r="O18" s="252">
        <v>2</v>
      </c>
      <c r="AA18" s="227">
        <v>1</v>
      </c>
      <c r="AB18" s="227">
        <v>1</v>
      </c>
      <c r="AC18" s="227">
        <v>1</v>
      </c>
      <c r="AZ18" s="227">
        <v>1</v>
      </c>
      <c r="BA18" s="227">
        <f t="shared" si="2"/>
        <v>0</v>
      </c>
      <c r="BB18" s="227">
        <f t="shared" si="3"/>
        <v>0</v>
      </c>
      <c r="BC18" s="227">
        <f t="shared" si="4"/>
        <v>0</v>
      </c>
      <c r="BD18" s="227">
        <f t="shared" si="5"/>
        <v>0</v>
      </c>
      <c r="BE18" s="227">
        <f t="shared" si="6"/>
        <v>0</v>
      </c>
      <c r="CA18" s="252">
        <v>1</v>
      </c>
      <c r="CB18" s="252">
        <v>1</v>
      </c>
    </row>
    <row r="19" spans="1:80" x14ac:dyDescent="0.2">
      <c r="A19" s="253">
        <v>10</v>
      </c>
      <c r="B19" s="254" t="s">
        <v>178</v>
      </c>
      <c r="C19" s="255" t="s">
        <v>179</v>
      </c>
      <c r="D19" s="256" t="s">
        <v>167</v>
      </c>
      <c r="E19" s="257">
        <v>8</v>
      </c>
      <c r="F19" s="257"/>
      <c r="G19" s="258"/>
      <c r="H19" s="259">
        <v>0</v>
      </c>
      <c r="I19" s="260">
        <f t="shared" si="0"/>
        <v>0</v>
      </c>
      <c r="J19" s="259">
        <v>0</v>
      </c>
      <c r="K19" s="260">
        <f t="shared" si="1"/>
        <v>0</v>
      </c>
      <c r="O19" s="252">
        <v>2</v>
      </c>
      <c r="AA19" s="227">
        <v>1</v>
      </c>
      <c r="AB19" s="227">
        <v>1</v>
      </c>
      <c r="AC19" s="227">
        <v>1</v>
      </c>
      <c r="AZ19" s="227">
        <v>1</v>
      </c>
      <c r="BA19" s="227">
        <f t="shared" si="2"/>
        <v>0</v>
      </c>
      <c r="BB19" s="227">
        <f t="shared" si="3"/>
        <v>0</v>
      </c>
      <c r="BC19" s="227">
        <f t="shared" si="4"/>
        <v>0</v>
      </c>
      <c r="BD19" s="227">
        <f t="shared" si="5"/>
        <v>0</v>
      </c>
      <c r="BE19" s="227">
        <f t="shared" si="6"/>
        <v>0</v>
      </c>
      <c r="CA19" s="252">
        <v>1</v>
      </c>
      <c r="CB19" s="252">
        <v>1</v>
      </c>
    </row>
    <row r="20" spans="1:80" x14ac:dyDescent="0.2">
      <c r="A20" s="261"/>
      <c r="B20" s="264"/>
      <c r="C20" s="407" t="s">
        <v>180</v>
      </c>
      <c r="D20" s="408"/>
      <c r="E20" s="265">
        <v>8</v>
      </c>
      <c r="F20" s="266"/>
      <c r="G20" s="267"/>
      <c r="H20" s="268"/>
      <c r="I20" s="262"/>
      <c r="J20" s="269"/>
      <c r="K20" s="262"/>
      <c r="M20" s="263" t="s">
        <v>180</v>
      </c>
      <c r="O20" s="252"/>
    </row>
    <row r="21" spans="1:80" x14ac:dyDescent="0.2">
      <c r="A21" s="253">
        <v>11</v>
      </c>
      <c r="B21" s="254" t="s">
        <v>181</v>
      </c>
      <c r="C21" s="255" t="s">
        <v>182</v>
      </c>
      <c r="D21" s="256" t="s">
        <v>167</v>
      </c>
      <c r="E21" s="257">
        <v>1</v>
      </c>
      <c r="F21" s="257"/>
      <c r="G21" s="258"/>
      <c r="H21" s="259">
        <v>0</v>
      </c>
      <c r="I21" s="260">
        <f t="shared" ref="I21:I26" si="7">E21*H21</f>
        <v>0</v>
      </c>
      <c r="J21" s="259">
        <v>0</v>
      </c>
      <c r="K21" s="260">
        <f t="shared" ref="K21:K26" si="8">E21*J21</f>
        <v>0</v>
      </c>
      <c r="O21" s="252">
        <v>2</v>
      </c>
      <c r="AA21" s="227">
        <v>1</v>
      </c>
      <c r="AB21" s="227">
        <v>1</v>
      </c>
      <c r="AC21" s="227">
        <v>1</v>
      </c>
      <c r="AZ21" s="227">
        <v>1</v>
      </c>
      <c r="BA21" s="227">
        <f t="shared" ref="BA21:BA26" si="9">IF(AZ21=1,G21,0)</f>
        <v>0</v>
      </c>
      <c r="BB21" s="227">
        <f t="shared" ref="BB21:BB26" si="10">IF(AZ21=2,G21,0)</f>
        <v>0</v>
      </c>
      <c r="BC21" s="227">
        <f t="shared" ref="BC21:BC26" si="11">IF(AZ21=3,G21,0)</f>
        <v>0</v>
      </c>
      <c r="BD21" s="227">
        <f t="shared" ref="BD21:BD26" si="12">IF(AZ21=4,G21,0)</f>
        <v>0</v>
      </c>
      <c r="BE21" s="227">
        <f t="shared" ref="BE21:BE26" si="13">IF(AZ21=5,G21,0)</f>
        <v>0</v>
      </c>
      <c r="CA21" s="252">
        <v>1</v>
      </c>
      <c r="CB21" s="252">
        <v>1</v>
      </c>
    </row>
    <row r="22" spans="1:80" ht="22.5" x14ac:dyDescent="0.2">
      <c r="A22" s="253">
        <v>12</v>
      </c>
      <c r="B22" s="254" t="s">
        <v>183</v>
      </c>
      <c r="C22" s="255" t="s">
        <v>184</v>
      </c>
      <c r="D22" s="256" t="s">
        <v>162</v>
      </c>
      <c r="E22" s="257">
        <v>24</v>
      </c>
      <c r="F22" s="257"/>
      <c r="G22" s="258"/>
      <c r="H22" s="259">
        <v>0</v>
      </c>
      <c r="I22" s="260">
        <f t="shared" si="7"/>
        <v>0</v>
      </c>
      <c r="J22" s="259">
        <v>-0.13800000000000001</v>
      </c>
      <c r="K22" s="260">
        <f t="shared" si="8"/>
        <v>-3.3120000000000003</v>
      </c>
      <c r="O22" s="252">
        <v>2</v>
      </c>
      <c r="AA22" s="227">
        <v>1</v>
      </c>
      <c r="AB22" s="227">
        <v>1</v>
      </c>
      <c r="AC22" s="227">
        <v>1</v>
      </c>
      <c r="AZ22" s="227">
        <v>1</v>
      </c>
      <c r="BA22" s="227">
        <f t="shared" si="9"/>
        <v>0</v>
      </c>
      <c r="BB22" s="227">
        <f t="shared" si="10"/>
        <v>0</v>
      </c>
      <c r="BC22" s="227">
        <f t="shared" si="11"/>
        <v>0</v>
      </c>
      <c r="BD22" s="227">
        <f t="shared" si="12"/>
        <v>0</v>
      </c>
      <c r="BE22" s="227">
        <f t="shared" si="13"/>
        <v>0</v>
      </c>
      <c r="CA22" s="252">
        <v>1</v>
      </c>
      <c r="CB22" s="252">
        <v>1</v>
      </c>
    </row>
    <row r="23" spans="1:80" x14ac:dyDescent="0.2">
      <c r="A23" s="253">
        <v>13</v>
      </c>
      <c r="B23" s="254" t="s">
        <v>185</v>
      </c>
      <c r="C23" s="255" t="s">
        <v>186</v>
      </c>
      <c r="D23" s="256" t="s">
        <v>162</v>
      </c>
      <c r="E23" s="257">
        <v>24</v>
      </c>
      <c r="F23" s="257"/>
      <c r="G23" s="258"/>
      <c r="H23" s="259">
        <v>0</v>
      </c>
      <c r="I23" s="260">
        <f t="shared" si="7"/>
        <v>0</v>
      </c>
      <c r="J23" s="259">
        <v>-0.12</v>
      </c>
      <c r="K23" s="260">
        <f t="shared" si="8"/>
        <v>-2.88</v>
      </c>
      <c r="O23" s="252">
        <v>2</v>
      </c>
      <c r="AA23" s="227">
        <v>1</v>
      </c>
      <c r="AB23" s="227">
        <v>1</v>
      </c>
      <c r="AC23" s="227">
        <v>1</v>
      </c>
      <c r="AZ23" s="227">
        <v>1</v>
      </c>
      <c r="BA23" s="227">
        <f t="shared" si="9"/>
        <v>0</v>
      </c>
      <c r="BB23" s="227">
        <f t="shared" si="10"/>
        <v>0</v>
      </c>
      <c r="BC23" s="227">
        <f t="shared" si="11"/>
        <v>0</v>
      </c>
      <c r="BD23" s="227">
        <f t="shared" si="12"/>
        <v>0</v>
      </c>
      <c r="BE23" s="227">
        <f t="shared" si="13"/>
        <v>0</v>
      </c>
      <c r="CA23" s="252">
        <v>1</v>
      </c>
      <c r="CB23" s="252">
        <v>1</v>
      </c>
    </row>
    <row r="24" spans="1:80" x14ac:dyDescent="0.2">
      <c r="A24" s="253">
        <v>14</v>
      </c>
      <c r="B24" s="254" t="s">
        <v>187</v>
      </c>
      <c r="C24" s="255" t="s">
        <v>188</v>
      </c>
      <c r="D24" s="256" t="s">
        <v>162</v>
      </c>
      <c r="E24" s="257">
        <v>24</v>
      </c>
      <c r="F24" s="257"/>
      <c r="G24" s="258"/>
      <c r="H24" s="259">
        <v>0</v>
      </c>
      <c r="I24" s="260">
        <f t="shared" si="7"/>
        <v>0</v>
      </c>
      <c r="J24" s="259">
        <v>-0.5</v>
      </c>
      <c r="K24" s="260">
        <f t="shared" si="8"/>
        <v>-12</v>
      </c>
      <c r="O24" s="252">
        <v>2</v>
      </c>
      <c r="AA24" s="227">
        <v>1</v>
      </c>
      <c r="AB24" s="227">
        <v>1</v>
      </c>
      <c r="AC24" s="227">
        <v>1</v>
      </c>
      <c r="AZ24" s="227">
        <v>1</v>
      </c>
      <c r="BA24" s="227">
        <f t="shared" si="9"/>
        <v>0</v>
      </c>
      <c r="BB24" s="227">
        <f t="shared" si="10"/>
        <v>0</v>
      </c>
      <c r="BC24" s="227">
        <f t="shared" si="11"/>
        <v>0</v>
      </c>
      <c r="BD24" s="227">
        <f t="shared" si="12"/>
        <v>0</v>
      </c>
      <c r="BE24" s="227">
        <f t="shared" si="13"/>
        <v>0</v>
      </c>
      <c r="CA24" s="252">
        <v>1</v>
      </c>
      <c r="CB24" s="252">
        <v>1</v>
      </c>
    </row>
    <row r="25" spans="1:80" x14ac:dyDescent="0.2">
      <c r="A25" s="253">
        <v>15</v>
      </c>
      <c r="B25" s="254" t="s">
        <v>189</v>
      </c>
      <c r="C25" s="255" t="s">
        <v>190</v>
      </c>
      <c r="D25" s="256" t="s">
        <v>162</v>
      </c>
      <c r="E25" s="257">
        <v>123</v>
      </c>
      <c r="F25" s="257"/>
      <c r="G25" s="258"/>
      <c r="H25" s="259">
        <v>0</v>
      </c>
      <c r="I25" s="260">
        <f t="shared" si="7"/>
        <v>0</v>
      </c>
      <c r="J25" s="259">
        <v>-0.215</v>
      </c>
      <c r="K25" s="260">
        <f t="shared" si="8"/>
        <v>-26.445</v>
      </c>
      <c r="O25" s="252">
        <v>2</v>
      </c>
      <c r="AA25" s="227">
        <v>1</v>
      </c>
      <c r="AB25" s="227">
        <v>1</v>
      </c>
      <c r="AC25" s="227">
        <v>1</v>
      </c>
      <c r="AZ25" s="227">
        <v>1</v>
      </c>
      <c r="BA25" s="227">
        <f t="shared" si="9"/>
        <v>0</v>
      </c>
      <c r="BB25" s="227">
        <f t="shared" si="10"/>
        <v>0</v>
      </c>
      <c r="BC25" s="227">
        <f t="shared" si="11"/>
        <v>0</v>
      </c>
      <c r="BD25" s="227">
        <f t="shared" si="12"/>
        <v>0</v>
      </c>
      <c r="BE25" s="227">
        <f t="shared" si="13"/>
        <v>0</v>
      </c>
      <c r="CA25" s="252">
        <v>1</v>
      </c>
      <c r="CB25" s="252">
        <v>1</v>
      </c>
    </row>
    <row r="26" spans="1:80" x14ac:dyDescent="0.2">
      <c r="A26" s="253">
        <v>16</v>
      </c>
      <c r="B26" s="254" t="s">
        <v>191</v>
      </c>
      <c r="C26" s="255" t="s">
        <v>192</v>
      </c>
      <c r="D26" s="256" t="s">
        <v>162</v>
      </c>
      <c r="E26" s="257">
        <v>1017</v>
      </c>
      <c r="F26" s="257"/>
      <c r="G26" s="258"/>
      <c r="H26" s="259">
        <v>0</v>
      </c>
      <c r="I26" s="260">
        <f t="shared" si="7"/>
        <v>0</v>
      </c>
      <c r="J26" s="259">
        <v>-0.24</v>
      </c>
      <c r="K26" s="260">
        <f t="shared" si="8"/>
        <v>-244.07999999999998</v>
      </c>
      <c r="O26" s="252">
        <v>2</v>
      </c>
      <c r="AA26" s="227">
        <v>1</v>
      </c>
      <c r="AB26" s="227">
        <v>1</v>
      </c>
      <c r="AC26" s="227">
        <v>1</v>
      </c>
      <c r="AZ26" s="227">
        <v>1</v>
      </c>
      <c r="BA26" s="227">
        <f t="shared" si="9"/>
        <v>0</v>
      </c>
      <c r="BB26" s="227">
        <f t="shared" si="10"/>
        <v>0</v>
      </c>
      <c r="BC26" s="227">
        <f t="shared" si="11"/>
        <v>0</v>
      </c>
      <c r="BD26" s="227">
        <f t="shared" si="12"/>
        <v>0</v>
      </c>
      <c r="BE26" s="227">
        <f t="shared" si="13"/>
        <v>0</v>
      </c>
      <c r="CA26" s="252">
        <v>1</v>
      </c>
      <c r="CB26" s="252">
        <v>1</v>
      </c>
    </row>
    <row r="27" spans="1:80" x14ac:dyDescent="0.2">
      <c r="A27" s="261"/>
      <c r="B27" s="264"/>
      <c r="C27" s="407" t="s">
        <v>193</v>
      </c>
      <c r="D27" s="408"/>
      <c r="E27" s="265">
        <v>1017</v>
      </c>
      <c r="F27" s="266"/>
      <c r="G27" s="267"/>
      <c r="H27" s="268"/>
      <c r="I27" s="262"/>
      <c r="J27" s="269"/>
      <c r="K27" s="262"/>
      <c r="M27" s="263" t="s">
        <v>193</v>
      </c>
      <c r="O27" s="252"/>
    </row>
    <row r="28" spans="1:80" x14ac:dyDescent="0.2">
      <c r="A28" s="253">
        <v>17</v>
      </c>
      <c r="B28" s="254" t="s">
        <v>194</v>
      </c>
      <c r="C28" s="255" t="s">
        <v>195</v>
      </c>
      <c r="D28" s="256" t="s">
        <v>162</v>
      </c>
      <c r="E28" s="257">
        <v>123</v>
      </c>
      <c r="F28" s="257"/>
      <c r="G28" s="258"/>
      <c r="H28" s="259">
        <v>0</v>
      </c>
      <c r="I28" s="260">
        <f>E28*H28</f>
        <v>0</v>
      </c>
      <c r="J28" s="259">
        <v>-0.13</v>
      </c>
      <c r="K28" s="260">
        <f>E28*J28</f>
        <v>-15.99</v>
      </c>
      <c r="O28" s="252">
        <v>2</v>
      </c>
      <c r="AA28" s="227">
        <v>1</v>
      </c>
      <c r="AB28" s="227">
        <v>1</v>
      </c>
      <c r="AC28" s="227">
        <v>1</v>
      </c>
      <c r="AZ28" s="227">
        <v>1</v>
      </c>
      <c r="BA28" s="227">
        <f>IF(AZ28=1,G28,0)</f>
        <v>0</v>
      </c>
      <c r="BB28" s="227">
        <f>IF(AZ28=2,G28,0)</f>
        <v>0</v>
      </c>
      <c r="BC28" s="227">
        <f>IF(AZ28=3,G28,0)</f>
        <v>0</v>
      </c>
      <c r="BD28" s="227">
        <f>IF(AZ28=4,G28,0)</f>
        <v>0</v>
      </c>
      <c r="BE28" s="227">
        <f>IF(AZ28=5,G28,0)</f>
        <v>0</v>
      </c>
      <c r="CA28" s="252">
        <v>1</v>
      </c>
      <c r="CB28" s="252">
        <v>1</v>
      </c>
    </row>
    <row r="29" spans="1:80" x14ac:dyDescent="0.2">
      <c r="A29" s="261"/>
      <c r="B29" s="264"/>
      <c r="C29" s="407" t="s">
        <v>196</v>
      </c>
      <c r="D29" s="408"/>
      <c r="E29" s="265">
        <v>123</v>
      </c>
      <c r="F29" s="266"/>
      <c r="G29" s="267"/>
      <c r="H29" s="268"/>
      <c r="I29" s="262"/>
      <c r="J29" s="269"/>
      <c r="K29" s="262"/>
      <c r="M29" s="263" t="s">
        <v>196</v>
      </c>
      <c r="O29" s="252"/>
    </row>
    <row r="30" spans="1:80" x14ac:dyDescent="0.2">
      <c r="A30" s="253">
        <v>18</v>
      </c>
      <c r="B30" s="254" t="s">
        <v>197</v>
      </c>
      <c r="C30" s="255" t="s">
        <v>198</v>
      </c>
      <c r="D30" s="256" t="s">
        <v>162</v>
      </c>
      <c r="E30" s="257">
        <v>507.4</v>
      </c>
      <c r="F30" s="257"/>
      <c r="G30" s="258"/>
      <c r="H30" s="259">
        <v>0</v>
      </c>
      <c r="I30" s="260">
        <f>E30*H30</f>
        <v>0</v>
      </c>
      <c r="J30" s="259">
        <v>-0.23499999999999999</v>
      </c>
      <c r="K30" s="260">
        <f>E30*J30</f>
        <v>-119.23899999999999</v>
      </c>
      <c r="O30" s="252">
        <v>2</v>
      </c>
      <c r="AA30" s="227">
        <v>1</v>
      </c>
      <c r="AB30" s="227">
        <v>1</v>
      </c>
      <c r="AC30" s="227">
        <v>1</v>
      </c>
      <c r="AZ30" s="227">
        <v>1</v>
      </c>
      <c r="BA30" s="227">
        <f>IF(AZ30=1,G30,0)</f>
        <v>0</v>
      </c>
      <c r="BB30" s="227">
        <f>IF(AZ30=2,G30,0)</f>
        <v>0</v>
      </c>
      <c r="BC30" s="227">
        <f>IF(AZ30=3,G30,0)</f>
        <v>0</v>
      </c>
      <c r="BD30" s="227">
        <f>IF(AZ30=4,G30,0)</f>
        <v>0</v>
      </c>
      <c r="BE30" s="227">
        <f>IF(AZ30=5,G30,0)</f>
        <v>0</v>
      </c>
      <c r="CA30" s="252">
        <v>1</v>
      </c>
      <c r="CB30" s="252">
        <v>1</v>
      </c>
    </row>
    <row r="31" spans="1:80" x14ac:dyDescent="0.2">
      <c r="A31" s="261"/>
      <c r="B31" s="264"/>
      <c r="C31" s="407" t="s">
        <v>199</v>
      </c>
      <c r="D31" s="408"/>
      <c r="E31" s="265">
        <v>507.4</v>
      </c>
      <c r="F31" s="266"/>
      <c r="G31" s="267"/>
      <c r="H31" s="268"/>
      <c r="I31" s="262"/>
      <c r="J31" s="269"/>
      <c r="K31" s="262"/>
      <c r="M31" s="263" t="s">
        <v>199</v>
      </c>
      <c r="O31" s="252"/>
    </row>
    <row r="32" spans="1:80" x14ac:dyDescent="0.2">
      <c r="A32" s="253">
        <v>19</v>
      </c>
      <c r="B32" s="254" t="s">
        <v>200</v>
      </c>
      <c r="C32" s="255" t="s">
        <v>201</v>
      </c>
      <c r="D32" s="256" t="s">
        <v>162</v>
      </c>
      <c r="E32" s="257">
        <v>56.6</v>
      </c>
      <c r="F32" s="257"/>
      <c r="G32" s="258"/>
      <c r="H32" s="259">
        <v>0</v>
      </c>
      <c r="I32" s="260">
        <f>E32*H32</f>
        <v>0</v>
      </c>
      <c r="J32" s="259">
        <v>-0.4</v>
      </c>
      <c r="K32" s="260">
        <f>E32*J32</f>
        <v>-22.64</v>
      </c>
      <c r="O32" s="252">
        <v>2</v>
      </c>
      <c r="AA32" s="227">
        <v>1</v>
      </c>
      <c r="AB32" s="227">
        <v>1</v>
      </c>
      <c r="AC32" s="227">
        <v>1</v>
      </c>
      <c r="AZ32" s="227">
        <v>1</v>
      </c>
      <c r="BA32" s="227">
        <f>IF(AZ32=1,G32,0)</f>
        <v>0</v>
      </c>
      <c r="BB32" s="227">
        <f>IF(AZ32=2,G32,0)</f>
        <v>0</v>
      </c>
      <c r="BC32" s="227">
        <f>IF(AZ32=3,G32,0)</f>
        <v>0</v>
      </c>
      <c r="BD32" s="227">
        <f>IF(AZ32=4,G32,0)</f>
        <v>0</v>
      </c>
      <c r="BE32" s="227">
        <f>IF(AZ32=5,G32,0)</f>
        <v>0</v>
      </c>
      <c r="CA32" s="252">
        <v>1</v>
      </c>
      <c r="CB32" s="252">
        <v>1</v>
      </c>
    </row>
    <row r="33" spans="1:80" x14ac:dyDescent="0.2">
      <c r="A33" s="261"/>
      <c r="B33" s="264"/>
      <c r="C33" s="407" t="s">
        <v>202</v>
      </c>
      <c r="D33" s="408"/>
      <c r="E33" s="265">
        <v>56.6</v>
      </c>
      <c r="F33" s="266"/>
      <c r="G33" s="267"/>
      <c r="H33" s="268"/>
      <c r="I33" s="262"/>
      <c r="J33" s="269"/>
      <c r="K33" s="262"/>
      <c r="M33" s="263" t="s">
        <v>202</v>
      </c>
      <c r="O33" s="252"/>
    </row>
    <row r="34" spans="1:80" x14ac:dyDescent="0.2">
      <c r="A34" s="253">
        <v>20</v>
      </c>
      <c r="B34" s="254" t="s">
        <v>203</v>
      </c>
      <c r="C34" s="255" t="s">
        <v>204</v>
      </c>
      <c r="D34" s="256" t="s">
        <v>162</v>
      </c>
      <c r="E34" s="257">
        <v>123</v>
      </c>
      <c r="F34" s="257"/>
      <c r="G34" s="258"/>
      <c r="H34" s="259">
        <v>0</v>
      </c>
      <c r="I34" s="260">
        <f>E34*H34</f>
        <v>0</v>
      </c>
      <c r="J34" s="259">
        <v>-0.189</v>
      </c>
      <c r="K34" s="260">
        <f>E34*J34</f>
        <v>-23.247</v>
      </c>
      <c r="O34" s="252">
        <v>2</v>
      </c>
      <c r="AA34" s="227">
        <v>1</v>
      </c>
      <c r="AB34" s="227">
        <v>1</v>
      </c>
      <c r="AC34" s="227">
        <v>1</v>
      </c>
      <c r="AZ34" s="227">
        <v>1</v>
      </c>
      <c r="BA34" s="227">
        <f>IF(AZ34=1,G34,0)</f>
        <v>0</v>
      </c>
      <c r="BB34" s="227">
        <f>IF(AZ34=2,G34,0)</f>
        <v>0</v>
      </c>
      <c r="BC34" s="227">
        <f>IF(AZ34=3,G34,0)</f>
        <v>0</v>
      </c>
      <c r="BD34" s="227">
        <f>IF(AZ34=4,G34,0)</f>
        <v>0</v>
      </c>
      <c r="BE34" s="227">
        <f>IF(AZ34=5,G34,0)</f>
        <v>0</v>
      </c>
      <c r="CA34" s="252">
        <v>1</v>
      </c>
      <c r="CB34" s="252">
        <v>1</v>
      </c>
    </row>
    <row r="35" spans="1:80" x14ac:dyDescent="0.2">
      <c r="A35" s="253">
        <v>21</v>
      </c>
      <c r="B35" s="254" t="s">
        <v>205</v>
      </c>
      <c r="C35" s="255" t="s">
        <v>206</v>
      </c>
      <c r="D35" s="256" t="s">
        <v>162</v>
      </c>
      <c r="E35" s="257">
        <v>1017</v>
      </c>
      <c r="F35" s="257"/>
      <c r="G35" s="258"/>
      <c r="H35" s="259">
        <v>0</v>
      </c>
      <c r="I35" s="260">
        <f>E35*H35</f>
        <v>0</v>
      </c>
      <c r="J35" s="259">
        <v>-0.185</v>
      </c>
      <c r="K35" s="260">
        <f>E35*J35</f>
        <v>-188.14500000000001</v>
      </c>
      <c r="O35" s="252">
        <v>2</v>
      </c>
      <c r="AA35" s="227">
        <v>1</v>
      </c>
      <c r="AB35" s="227">
        <v>1</v>
      </c>
      <c r="AC35" s="227">
        <v>1</v>
      </c>
      <c r="AZ35" s="227">
        <v>1</v>
      </c>
      <c r="BA35" s="227">
        <f>IF(AZ35=1,G35,0)</f>
        <v>0</v>
      </c>
      <c r="BB35" s="227">
        <f>IF(AZ35=2,G35,0)</f>
        <v>0</v>
      </c>
      <c r="BC35" s="227">
        <f>IF(AZ35=3,G35,0)</f>
        <v>0</v>
      </c>
      <c r="BD35" s="227">
        <f>IF(AZ35=4,G35,0)</f>
        <v>0</v>
      </c>
      <c r="BE35" s="227">
        <f>IF(AZ35=5,G35,0)</f>
        <v>0</v>
      </c>
      <c r="CA35" s="252">
        <v>1</v>
      </c>
      <c r="CB35" s="252">
        <v>1</v>
      </c>
    </row>
    <row r="36" spans="1:80" x14ac:dyDescent="0.2">
      <c r="A36" s="253">
        <v>22</v>
      </c>
      <c r="B36" s="254" t="s">
        <v>207</v>
      </c>
      <c r="C36" s="255" t="s">
        <v>208</v>
      </c>
      <c r="D36" s="256" t="s">
        <v>162</v>
      </c>
      <c r="E36" s="257">
        <v>1017</v>
      </c>
      <c r="F36" s="257"/>
      <c r="G36" s="258"/>
      <c r="H36" s="259">
        <v>0</v>
      </c>
      <c r="I36" s="260">
        <f>E36*H36</f>
        <v>0</v>
      </c>
      <c r="J36" s="259">
        <v>-9.8000000000000004E-2</v>
      </c>
      <c r="K36" s="260">
        <f>E36*J36</f>
        <v>-99.665999999999997</v>
      </c>
      <c r="O36" s="252">
        <v>2</v>
      </c>
      <c r="AA36" s="227">
        <v>1</v>
      </c>
      <c r="AB36" s="227">
        <v>1</v>
      </c>
      <c r="AC36" s="227">
        <v>1</v>
      </c>
      <c r="AZ36" s="227">
        <v>1</v>
      </c>
      <c r="BA36" s="227">
        <f>IF(AZ36=1,G36,0)</f>
        <v>0</v>
      </c>
      <c r="BB36" s="227">
        <f>IF(AZ36=2,G36,0)</f>
        <v>0</v>
      </c>
      <c r="BC36" s="227">
        <f>IF(AZ36=3,G36,0)</f>
        <v>0</v>
      </c>
      <c r="BD36" s="227">
        <f>IF(AZ36=4,G36,0)</f>
        <v>0</v>
      </c>
      <c r="BE36" s="227">
        <f>IF(AZ36=5,G36,0)</f>
        <v>0</v>
      </c>
      <c r="CA36" s="252">
        <v>1</v>
      </c>
      <c r="CB36" s="252">
        <v>1</v>
      </c>
    </row>
    <row r="37" spans="1:80" x14ac:dyDescent="0.2">
      <c r="A37" s="261"/>
      <c r="B37" s="264"/>
      <c r="C37" s="407" t="s">
        <v>209</v>
      </c>
      <c r="D37" s="408"/>
      <c r="E37" s="265">
        <v>1017</v>
      </c>
      <c r="F37" s="266"/>
      <c r="G37" s="267"/>
      <c r="H37" s="268"/>
      <c r="I37" s="262"/>
      <c r="J37" s="269"/>
      <c r="K37" s="262"/>
      <c r="M37" s="263" t="s">
        <v>209</v>
      </c>
      <c r="O37" s="252"/>
    </row>
    <row r="38" spans="1:80" x14ac:dyDescent="0.2">
      <c r="A38" s="253">
        <v>23</v>
      </c>
      <c r="B38" s="254" t="s">
        <v>210</v>
      </c>
      <c r="C38" s="255" t="s">
        <v>211</v>
      </c>
      <c r="D38" s="256" t="s">
        <v>212</v>
      </c>
      <c r="E38" s="257">
        <v>132</v>
      </c>
      <c r="F38" s="257"/>
      <c r="G38" s="258"/>
      <c r="H38" s="259">
        <v>0</v>
      </c>
      <c r="I38" s="260">
        <f>E38*H38</f>
        <v>0</v>
      </c>
      <c r="J38" s="259">
        <v>-0.14499999999999999</v>
      </c>
      <c r="K38" s="260">
        <f>E38*J38</f>
        <v>-19.139999999999997</v>
      </c>
      <c r="O38" s="252">
        <v>2</v>
      </c>
      <c r="AA38" s="227">
        <v>1</v>
      </c>
      <c r="AB38" s="227">
        <v>1</v>
      </c>
      <c r="AC38" s="227">
        <v>1</v>
      </c>
      <c r="AZ38" s="227">
        <v>1</v>
      </c>
      <c r="BA38" s="227">
        <f>IF(AZ38=1,G38,0)</f>
        <v>0</v>
      </c>
      <c r="BB38" s="227">
        <f>IF(AZ38=2,G38,0)</f>
        <v>0</v>
      </c>
      <c r="BC38" s="227">
        <f>IF(AZ38=3,G38,0)</f>
        <v>0</v>
      </c>
      <c r="BD38" s="227">
        <f>IF(AZ38=4,G38,0)</f>
        <v>0</v>
      </c>
      <c r="BE38" s="227">
        <f>IF(AZ38=5,G38,0)</f>
        <v>0</v>
      </c>
      <c r="CA38" s="252">
        <v>1</v>
      </c>
      <c r="CB38" s="252">
        <v>1</v>
      </c>
    </row>
    <row r="39" spans="1:80" x14ac:dyDescent="0.2">
      <c r="A39" s="261"/>
      <c r="B39" s="264"/>
      <c r="C39" s="407" t="s">
        <v>213</v>
      </c>
      <c r="D39" s="408"/>
      <c r="E39" s="265">
        <v>132</v>
      </c>
      <c r="F39" s="266"/>
      <c r="G39" s="267"/>
      <c r="H39" s="268"/>
      <c r="I39" s="262"/>
      <c r="J39" s="269"/>
      <c r="K39" s="262"/>
      <c r="M39" s="263" t="s">
        <v>213</v>
      </c>
      <c r="O39" s="252"/>
    </row>
    <row r="40" spans="1:80" x14ac:dyDescent="0.2">
      <c r="A40" s="253">
        <v>24</v>
      </c>
      <c r="B40" s="254" t="s">
        <v>214</v>
      </c>
      <c r="C40" s="255" t="s">
        <v>215</v>
      </c>
      <c r="D40" s="256" t="s">
        <v>216</v>
      </c>
      <c r="E40" s="257">
        <v>220.965</v>
      </c>
      <c r="F40" s="257"/>
      <c r="G40" s="258"/>
      <c r="H40" s="259">
        <v>0</v>
      </c>
      <c r="I40" s="260">
        <f>E40*H40</f>
        <v>0</v>
      </c>
      <c r="J40" s="259">
        <v>-1.45</v>
      </c>
      <c r="K40" s="260">
        <f>E40*J40</f>
        <v>-320.39924999999999</v>
      </c>
      <c r="O40" s="252">
        <v>2</v>
      </c>
      <c r="AA40" s="227">
        <v>1</v>
      </c>
      <c r="AB40" s="227">
        <v>1</v>
      </c>
      <c r="AC40" s="227">
        <v>1</v>
      </c>
      <c r="AZ40" s="227">
        <v>1</v>
      </c>
      <c r="BA40" s="227">
        <f>IF(AZ40=1,G40,0)</f>
        <v>0</v>
      </c>
      <c r="BB40" s="227">
        <f>IF(AZ40=2,G40,0)</f>
        <v>0</v>
      </c>
      <c r="BC40" s="227">
        <f>IF(AZ40=3,G40,0)</f>
        <v>0</v>
      </c>
      <c r="BD40" s="227">
        <f>IF(AZ40=4,G40,0)</f>
        <v>0</v>
      </c>
      <c r="BE40" s="227">
        <f>IF(AZ40=5,G40,0)</f>
        <v>0</v>
      </c>
      <c r="CA40" s="252">
        <v>1</v>
      </c>
      <c r="CB40" s="252">
        <v>1</v>
      </c>
    </row>
    <row r="41" spans="1:80" ht="22.5" x14ac:dyDescent="0.2">
      <c r="A41" s="261"/>
      <c r="B41" s="264"/>
      <c r="C41" s="407" t="s">
        <v>217</v>
      </c>
      <c r="D41" s="408"/>
      <c r="E41" s="265">
        <v>110.565</v>
      </c>
      <c r="F41" s="266"/>
      <c r="G41" s="267"/>
      <c r="H41" s="268"/>
      <c r="I41" s="262"/>
      <c r="J41" s="269"/>
      <c r="K41" s="262"/>
      <c r="M41" s="263" t="s">
        <v>217</v>
      </c>
      <c r="O41" s="252"/>
    </row>
    <row r="42" spans="1:80" ht="22.5" x14ac:dyDescent="0.2">
      <c r="A42" s="261"/>
      <c r="B42" s="264"/>
      <c r="C42" s="407" t="s">
        <v>218</v>
      </c>
      <c r="D42" s="408"/>
      <c r="E42" s="265">
        <v>110.4</v>
      </c>
      <c r="F42" s="266"/>
      <c r="G42" s="267"/>
      <c r="H42" s="268"/>
      <c r="I42" s="262"/>
      <c r="J42" s="269"/>
      <c r="K42" s="262"/>
      <c r="M42" s="263" t="s">
        <v>218</v>
      </c>
      <c r="O42" s="252"/>
    </row>
    <row r="43" spans="1:80" x14ac:dyDescent="0.2">
      <c r="A43" s="261"/>
      <c r="B43" s="264"/>
      <c r="C43" s="407" t="s">
        <v>219</v>
      </c>
      <c r="D43" s="408"/>
      <c r="E43" s="265">
        <v>0</v>
      </c>
      <c r="F43" s="266"/>
      <c r="G43" s="267"/>
      <c r="H43" s="268"/>
      <c r="I43" s="262"/>
      <c r="J43" s="269"/>
      <c r="K43" s="262"/>
      <c r="M43" s="263" t="s">
        <v>219</v>
      </c>
      <c r="O43" s="252"/>
    </row>
    <row r="44" spans="1:80" x14ac:dyDescent="0.2">
      <c r="A44" s="261"/>
      <c r="B44" s="264"/>
      <c r="C44" s="407" t="s">
        <v>220</v>
      </c>
      <c r="D44" s="408"/>
      <c r="E44" s="265">
        <v>0</v>
      </c>
      <c r="F44" s="266"/>
      <c r="G44" s="267"/>
      <c r="H44" s="268"/>
      <c r="I44" s="262"/>
      <c r="J44" s="269"/>
      <c r="K44" s="262"/>
      <c r="M44" s="263" t="s">
        <v>220</v>
      </c>
      <c r="O44" s="252"/>
    </row>
    <row r="45" spans="1:80" x14ac:dyDescent="0.2">
      <c r="A45" s="253">
        <v>25</v>
      </c>
      <c r="B45" s="254" t="s">
        <v>221</v>
      </c>
      <c r="C45" s="255" t="s">
        <v>222</v>
      </c>
      <c r="D45" s="256" t="s">
        <v>216</v>
      </c>
      <c r="E45" s="257">
        <v>17.640999999999998</v>
      </c>
      <c r="F45" s="257"/>
      <c r="G45" s="258"/>
      <c r="H45" s="259">
        <v>0</v>
      </c>
      <c r="I45" s="260">
        <f>E45*H45</f>
        <v>0</v>
      </c>
      <c r="J45" s="259">
        <v>0</v>
      </c>
      <c r="K45" s="260">
        <f>E45*J45</f>
        <v>0</v>
      </c>
      <c r="O45" s="252">
        <v>2</v>
      </c>
      <c r="AA45" s="227">
        <v>1</v>
      </c>
      <c r="AB45" s="227">
        <v>1</v>
      </c>
      <c r="AC45" s="227">
        <v>1</v>
      </c>
      <c r="AZ45" s="227">
        <v>1</v>
      </c>
      <c r="BA45" s="227">
        <f>IF(AZ45=1,G45,0)</f>
        <v>0</v>
      </c>
      <c r="BB45" s="227">
        <f>IF(AZ45=2,G45,0)</f>
        <v>0</v>
      </c>
      <c r="BC45" s="227">
        <f>IF(AZ45=3,G45,0)</f>
        <v>0</v>
      </c>
      <c r="BD45" s="227">
        <f>IF(AZ45=4,G45,0)</f>
        <v>0</v>
      </c>
      <c r="BE45" s="227">
        <f>IF(AZ45=5,G45,0)</f>
        <v>0</v>
      </c>
      <c r="CA45" s="252">
        <v>1</v>
      </c>
      <c r="CB45" s="252">
        <v>1</v>
      </c>
    </row>
    <row r="46" spans="1:80" ht="22.5" x14ac:dyDescent="0.2">
      <c r="A46" s="261"/>
      <c r="B46" s="264"/>
      <c r="C46" s="407" t="s">
        <v>223</v>
      </c>
      <c r="D46" s="408"/>
      <c r="E46" s="265">
        <v>5.1849999999999996</v>
      </c>
      <c r="F46" s="266"/>
      <c r="G46" s="267"/>
      <c r="H46" s="268"/>
      <c r="I46" s="262"/>
      <c r="J46" s="269"/>
      <c r="K46" s="262"/>
      <c r="M46" s="263" t="s">
        <v>223</v>
      </c>
      <c r="O46" s="252"/>
    </row>
    <row r="47" spans="1:80" x14ac:dyDescent="0.2">
      <c r="A47" s="261"/>
      <c r="B47" s="264"/>
      <c r="C47" s="407" t="s">
        <v>224</v>
      </c>
      <c r="D47" s="408"/>
      <c r="E47" s="265">
        <v>2.6459999999999999</v>
      </c>
      <c r="F47" s="266"/>
      <c r="G47" s="267"/>
      <c r="H47" s="268"/>
      <c r="I47" s="262"/>
      <c r="J47" s="269"/>
      <c r="K47" s="262"/>
      <c r="M47" s="263" t="s">
        <v>224</v>
      </c>
      <c r="O47" s="252"/>
    </row>
    <row r="48" spans="1:80" x14ac:dyDescent="0.2">
      <c r="A48" s="261"/>
      <c r="B48" s="264"/>
      <c r="C48" s="407" t="s">
        <v>225</v>
      </c>
      <c r="D48" s="408"/>
      <c r="E48" s="265">
        <v>9.36</v>
      </c>
      <c r="F48" s="266"/>
      <c r="G48" s="267"/>
      <c r="H48" s="268"/>
      <c r="I48" s="262"/>
      <c r="J48" s="269"/>
      <c r="K48" s="262"/>
      <c r="M48" s="263" t="s">
        <v>225</v>
      </c>
      <c r="O48" s="252"/>
    </row>
    <row r="49" spans="1:80" x14ac:dyDescent="0.2">
      <c r="A49" s="261"/>
      <c r="B49" s="264"/>
      <c r="C49" s="407" t="s">
        <v>226</v>
      </c>
      <c r="D49" s="408"/>
      <c r="E49" s="265">
        <v>0.45</v>
      </c>
      <c r="F49" s="266"/>
      <c r="G49" s="267"/>
      <c r="H49" s="268"/>
      <c r="I49" s="262"/>
      <c r="J49" s="269"/>
      <c r="K49" s="262"/>
      <c r="M49" s="263" t="s">
        <v>226</v>
      </c>
      <c r="O49" s="252"/>
    </row>
    <row r="50" spans="1:80" x14ac:dyDescent="0.2">
      <c r="A50" s="253">
        <v>26</v>
      </c>
      <c r="B50" s="254" t="s">
        <v>227</v>
      </c>
      <c r="C50" s="255" t="s">
        <v>228</v>
      </c>
      <c r="D50" s="256" t="s">
        <v>216</v>
      </c>
      <c r="E50" s="257">
        <v>50.14</v>
      </c>
      <c r="F50" s="257"/>
      <c r="G50" s="258"/>
      <c r="H50" s="259">
        <v>0</v>
      </c>
      <c r="I50" s="260">
        <f>E50*H50</f>
        <v>0</v>
      </c>
      <c r="J50" s="259">
        <v>0</v>
      </c>
      <c r="K50" s="260">
        <f>E50*J50</f>
        <v>0</v>
      </c>
      <c r="O50" s="252">
        <v>2</v>
      </c>
      <c r="AA50" s="227">
        <v>1</v>
      </c>
      <c r="AB50" s="227">
        <v>1</v>
      </c>
      <c r="AC50" s="227">
        <v>1</v>
      </c>
      <c r="AZ50" s="227">
        <v>1</v>
      </c>
      <c r="BA50" s="227">
        <f>IF(AZ50=1,G50,0)</f>
        <v>0</v>
      </c>
      <c r="BB50" s="227">
        <f>IF(AZ50=2,G50,0)</f>
        <v>0</v>
      </c>
      <c r="BC50" s="227">
        <f>IF(AZ50=3,G50,0)</f>
        <v>0</v>
      </c>
      <c r="BD50" s="227">
        <f>IF(AZ50=4,G50,0)</f>
        <v>0</v>
      </c>
      <c r="BE50" s="227">
        <f>IF(AZ50=5,G50,0)</f>
        <v>0</v>
      </c>
      <c r="CA50" s="252">
        <v>1</v>
      </c>
      <c r="CB50" s="252">
        <v>1</v>
      </c>
    </row>
    <row r="51" spans="1:80" x14ac:dyDescent="0.2">
      <c r="A51" s="261"/>
      <c r="B51" s="264"/>
      <c r="C51" s="407" t="s">
        <v>229</v>
      </c>
      <c r="D51" s="408"/>
      <c r="E51" s="265">
        <v>50.14</v>
      </c>
      <c r="F51" s="266"/>
      <c r="G51" s="267"/>
      <c r="H51" s="268"/>
      <c r="I51" s="262"/>
      <c r="J51" s="269"/>
      <c r="K51" s="262"/>
      <c r="M51" s="263" t="s">
        <v>229</v>
      </c>
      <c r="O51" s="252"/>
    </row>
    <row r="52" spans="1:80" x14ac:dyDescent="0.2">
      <c r="A52" s="253">
        <v>27</v>
      </c>
      <c r="B52" s="254" t="s">
        <v>230</v>
      </c>
      <c r="C52" s="255" t="s">
        <v>231</v>
      </c>
      <c r="D52" s="256" t="s">
        <v>216</v>
      </c>
      <c r="E52" s="257">
        <v>42.720999999999997</v>
      </c>
      <c r="F52" s="257"/>
      <c r="G52" s="258"/>
      <c r="H52" s="259">
        <v>0</v>
      </c>
      <c r="I52" s="260">
        <f>E52*H52</f>
        <v>0</v>
      </c>
      <c r="J52" s="259">
        <v>0</v>
      </c>
      <c r="K52" s="260">
        <f>E52*J52</f>
        <v>0</v>
      </c>
      <c r="O52" s="252">
        <v>2</v>
      </c>
      <c r="AA52" s="227">
        <v>1</v>
      </c>
      <c r="AB52" s="227">
        <v>1</v>
      </c>
      <c r="AC52" s="227">
        <v>1</v>
      </c>
      <c r="AZ52" s="227">
        <v>1</v>
      </c>
      <c r="BA52" s="227">
        <f>IF(AZ52=1,G52,0)</f>
        <v>0</v>
      </c>
      <c r="BB52" s="227">
        <f>IF(AZ52=2,G52,0)</f>
        <v>0</v>
      </c>
      <c r="BC52" s="227">
        <f>IF(AZ52=3,G52,0)</f>
        <v>0</v>
      </c>
      <c r="BD52" s="227">
        <f>IF(AZ52=4,G52,0)</f>
        <v>0</v>
      </c>
      <c r="BE52" s="227">
        <f>IF(AZ52=5,G52,0)</f>
        <v>0</v>
      </c>
      <c r="CA52" s="252">
        <v>1</v>
      </c>
      <c r="CB52" s="252">
        <v>1</v>
      </c>
    </row>
    <row r="53" spans="1:80" x14ac:dyDescent="0.2">
      <c r="A53" s="261"/>
      <c r="B53" s="264"/>
      <c r="C53" s="407" t="s">
        <v>232</v>
      </c>
      <c r="D53" s="408"/>
      <c r="E53" s="265">
        <v>0</v>
      </c>
      <c r="F53" s="266"/>
      <c r="G53" s="267"/>
      <c r="H53" s="268"/>
      <c r="I53" s="262"/>
      <c r="J53" s="269"/>
      <c r="K53" s="262"/>
      <c r="M53" s="263" t="s">
        <v>232</v>
      </c>
      <c r="O53" s="252"/>
    </row>
    <row r="54" spans="1:80" x14ac:dyDescent="0.2">
      <c r="A54" s="261"/>
      <c r="B54" s="264"/>
      <c r="C54" s="407" t="s">
        <v>233</v>
      </c>
      <c r="D54" s="408"/>
      <c r="E54" s="265">
        <v>42.720999999999997</v>
      </c>
      <c r="F54" s="266"/>
      <c r="G54" s="267"/>
      <c r="H54" s="268"/>
      <c r="I54" s="262"/>
      <c r="J54" s="269"/>
      <c r="K54" s="262"/>
      <c r="M54" s="263" t="s">
        <v>233</v>
      </c>
      <c r="O54" s="252"/>
    </row>
    <row r="55" spans="1:80" ht="22.5" x14ac:dyDescent="0.2">
      <c r="A55" s="253">
        <v>28</v>
      </c>
      <c r="B55" s="254" t="s">
        <v>234</v>
      </c>
      <c r="C55" s="255" t="s">
        <v>235</v>
      </c>
      <c r="D55" s="256" t="s">
        <v>167</v>
      </c>
      <c r="E55" s="257">
        <v>3</v>
      </c>
      <c r="F55" s="257"/>
      <c r="G55" s="258"/>
      <c r="H55" s="259">
        <v>0</v>
      </c>
      <c r="I55" s="260">
        <f t="shared" ref="I55:I62" si="14">E55*H55</f>
        <v>0</v>
      </c>
      <c r="J55" s="259">
        <v>0</v>
      </c>
      <c r="K55" s="260">
        <f t="shared" ref="K55:K62" si="15">E55*J55</f>
        <v>0</v>
      </c>
      <c r="O55" s="252">
        <v>2</v>
      </c>
      <c r="AA55" s="227">
        <v>1</v>
      </c>
      <c r="AB55" s="227">
        <v>1</v>
      </c>
      <c r="AC55" s="227">
        <v>1</v>
      </c>
      <c r="AZ55" s="227">
        <v>1</v>
      </c>
      <c r="BA55" s="227">
        <f t="shared" ref="BA55:BA62" si="16">IF(AZ55=1,G55,0)</f>
        <v>0</v>
      </c>
      <c r="BB55" s="227">
        <f t="shared" ref="BB55:BB62" si="17">IF(AZ55=2,G55,0)</f>
        <v>0</v>
      </c>
      <c r="BC55" s="227">
        <f t="shared" ref="BC55:BC62" si="18">IF(AZ55=3,G55,0)</f>
        <v>0</v>
      </c>
      <c r="BD55" s="227">
        <f t="shared" ref="BD55:BD62" si="19">IF(AZ55=4,G55,0)</f>
        <v>0</v>
      </c>
      <c r="BE55" s="227">
        <f t="shared" ref="BE55:BE62" si="20">IF(AZ55=5,G55,0)</f>
        <v>0</v>
      </c>
      <c r="CA55" s="252">
        <v>1</v>
      </c>
      <c r="CB55" s="252">
        <v>1</v>
      </c>
    </row>
    <row r="56" spans="1:80" ht="22.5" x14ac:dyDescent="0.2">
      <c r="A56" s="253">
        <v>29</v>
      </c>
      <c r="B56" s="254" t="s">
        <v>236</v>
      </c>
      <c r="C56" s="255" t="s">
        <v>237</v>
      </c>
      <c r="D56" s="256" t="s">
        <v>167</v>
      </c>
      <c r="E56" s="257">
        <v>9</v>
      </c>
      <c r="F56" s="257"/>
      <c r="G56" s="258"/>
      <c r="H56" s="259">
        <v>0</v>
      </c>
      <c r="I56" s="260">
        <f t="shared" si="14"/>
        <v>0</v>
      </c>
      <c r="J56" s="259">
        <v>0</v>
      </c>
      <c r="K56" s="260">
        <f t="shared" si="15"/>
        <v>0</v>
      </c>
      <c r="O56" s="252">
        <v>2</v>
      </c>
      <c r="AA56" s="227">
        <v>1</v>
      </c>
      <c r="AB56" s="227">
        <v>1</v>
      </c>
      <c r="AC56" s="227">
        <v>1</v>
      </c>
      <c r="AZ56" s="227">
        <v>1</v>
      </c>
      <c r="BA56" s="227">
        <f t="shared" si="16"/>
        <v>0</v>
      </c>
      <c r="BB56" s="227">
        <f t="shared" si="17"/>
        <v>0</v>
      </c>
      <c r="BC56" s="227">
        <f t="shared" si="18"/>
        <v>0</v>
      </c>
      <c r="BD56" s="227">
        <f t="shared" si="19"/>
        <v>0</v>
      </c>
      <c r="BE56" s="227">
        <f t="shared" si="20"/>
        <v>0</v>
      </c>
      <c r="CA56" s="252">
        <v>1</v>
      </c>
      <c r="CB56" s="252">
        <v>1</v>
      </c>
    </row>
    <row r="57" spans="1:80" x14ac:dyDescent="0.2">
      <c r="A57" s="253">
        <v>30</v>
      </c>
      <c r="B57" s="254" t="s">
        <v>238</v>
      </c>
      <c r="C57" s="255" t="s">
        <v>239</v>
      </c>
      <c r="D57" s="256" t="s">
        <v>167</v>
      </c>
      <c r="E57" s="257">
        <v>1</v>
      </c>
      <c r="F57" s="257"/>
      <c r="G57" s="258"/>
      <c r="H57" s="259">
        <v>0</v>
      </c>
      <c r="I57" s="260">
        <f t="shared" si="14"/>
        <v>0</v>
      </c>
      <c r="J57" s="259">
        <v>0</v>
      </c>
      <c r="K57" s="260">
        <f t="shared" si="15"/>
        <v>0</v>
      </c>
      <c r="O57" s="252">
        <v>2</v>
      </c>
      <c r="AA57" s="227">
        <v>1</v>
      </c>
      <c r="AB57" s="227">
        <v>1</v>
      </c>
      <c r="AC57" s="227">
        <v>1</v>
      </c>
      <c r="AZ57" s="227">
        <v>1</v>
      </c>
      <c r="BA57" s="227">
        <f t="shared" si="16"/>
        <v>0</v>
      </c>
      <c r="BB57" s="227">
        <f t="shared" si="17"/>
        <v>0</v>
      </c>
      <c r="BC57" s="227">
        <f t="shared" si="18"/>
        <v>0</v>
      </c>
      <c r="BD57" s="227">
        <f t="shared" si="19"/>
        <v>0</v>
      </c>
      <c r="BE57" s="227">
        <f t="shared" si="20"/>
        <v>0</v>
      </c>
      <c r="CA57" s="252">
        <v>1</v>
      </c>
      <c r="CB57" s="252">
        <v>1</v>
      </c>
    </row>
    <row r="58" spans="1:80" x14ac:dyDescent="0.2">
      <c r="A58" s="253">
        <v>31</v>
      </c>
      <c r="B58" s="254" t="s">
        <v>240</v>
      </c>
      <c r="C58" s="255" t="s">
        <v>241</v>
      </c>
      <c r="D58" s="256" t="s">
        <v>167</v>
      </c>
      <c r="E58" s="257">
        <v>7</v>
      </c>
      <c r="F58" s="257"/>
      <c r="G58" s="258"/>
      <c r="H58" s="259">
        <v>0</v>
      </c>
      <c r="I58" s="260">
        <f t="shared" si="14"/>
        <v>0</v>
      </c>
      <c r="J58" s="259">
        <v>0</v>
      </c>
      <c r="K58" s="260">
        <f t="shared" si="15"/>
        <v>0</v>
      </c>
      <c r="O58" s="252">
        <v>2</v>
      </c>
      <c r="AA58" s="227">
        <v>1</v>
      </c>
      <c r="AB58" s="227">
        <v>1</v>
      </c>
      <c r="AC58" s="227">
        <v>1</v>
      </c>
      <c r="AZ58" s="227">
        <v>1</v>
      </c>
      <c r="BA58" s="227">
        <f t="shared" si="16"/>
        <v>0</v>
      </c>
      <c r="BB58" s="227">
        <f t="shared" si="17"/>
        <v>0</v>
      </c>
      <c r="BC58" s="227">
        <f t="shared" si="18"/>
        <v>0</v>
      </c>
      <c r="BD58" s="227">
        <f t="shared" si="19"/>
        <v>0</v>
      </c>
      <c r="BE58" s="227">
        <f t="shared" si="20"/>
        <v>0</v>
      </c>
      <c r="CA58" s="252">
        <v>1</v>
      </c>
      <c r="CB58" s="252">
        <v>1</v>
      </c>
    </row>
    <row r="59" spans="1:80" ht="22.5" x14ac:dyDescent="0.2">
      <c r="A59" s="253">
        <v>32</v>
      </c>
      <c r="B59" s="254" t="s">
        <v>242</v>
      </c>
      <c r="C59" s="255" t="s">
        <v>243</v>
      </c>
      <c r="D59" s="256" t="s">
        <v>167</v>
      </c>
      <c r="E59" s="257">
        <v>1</v>
      </c>
      <c r="F59" s="257"/>
      <c r="G59" s="258"/>
      <c r="H59" s="259">
        <v>0</v>
      </c>
      <c r="I59" s="260">
        <f t="shared" si="14"/>
        <v>0</v>
      </c>
      <c r="J59" s="259">
        <v>0</v>
      </c>
      <c r="K59" s="260">
        <f t="shared" si="15"/>
        <v>0</v>
      </c>
      <c r="O59" s="252">
        <v>2</v>
      </c>
      <c r="AA59" s="227">
        <v>1</v>
      </c>
      <c r="AB59" s="227">
        <v>1</v>
      </c>
      <c r="AC59" s="227">
        <v>1</v>
      </c>
      <c r="AZ59" s="227">
        <v>1</v>
      </c>
      <c r="BA59" s="227">
        <f t="shared" si="16"/>
        <v>0</v>
      </c>
      <c r="BB59" s="227">
        <f t="shared" si="17"/>
        <v>0</v>
      </c>
      <c r="BC59" s="227">
        <f t="shared" si="18"/>
        <v>0</v>
      </c>
      <c r="BD59" s="227">
        <f t="shared" si="19"/>
        <v>0</v>
      </c>
      <c r="BE59" s="227">
        <f t="shared" si="20"/>
        <v>0</v>
      </c>
      <c r="CA59" s="252">
        <v>1</v>
      </c>
      <c r="CB59" s="252">
        <v>1</v>
      </c>
    </row>
    <row r="60" spans="1:80" x14ac:dyDescent="0.2">
      <c r="A60" s="253">
        <v>33</v>
      </c>
      <c r="B60" s="254" t="s">
        <v>244</v>
      </c>
      <c r="C60" s="255" t="s">
        <v>245</v>
      </c>
      <c r="D60" s="256" t="s">
        <v>167</v>
      </c>
      <c r="E60" s="257">
        <v>2</v>
      </c>
      <c r="F60" s="257"/>
      <c r="G60" s="258"/>
      <c r="H60" s="259">
        <v>0</v>
      </c>
      <c r="I60" s="260">
        <f t="shared" si="14"/>
        <v>0</v>
      </c>
      <c r="J60" s="259">
        <v>0</v>
      </c>
      <c r="K60" s="260">
        <f t="shared" si="15"/>
        <v>0</v>
      </c>
      <c r="O60" s="252">
        <v>2</v>
      </c>
      <c r="AA60" s="227">
        <v>1</v>
      </c>
      <c r="AB60" s="227">
        <v>1</v>
      </c>
      <c r="AC60" s="227">
        <v>1</v>
      </c>
      <c r="AZ60" s="227">
        <v>1</v>
      </c>
      <c r="BA60" s="227">
        <f t="shared" si="16"/>
        <v>0</v>
      </c>
      <c r="BB60" s="227">
        <f t="shared" si="17"/>
        <v>0</v>
      </c>
      <c r="BC60" s="227">
        <f t="shared" si="18"/>
        <v>0</v>
      </c>
      <c r="BD60" s="227">
        <f t="shared" si="19"/>
        <v>0</v>
      </c>
      <c r="BE60" s="227">
        <f t="shared" si="20"/>
        <v>0</v>
      </c>
      <c r="CA60" s="252">
        <v>1</v>
      </c>
      <c r="CB60" s="252">
        <v>1</v>
      </c>
    </row>
    <row r="61" spans="1:80" x14ac:dyDescent="0.2">
      <c r="A61" s="253">
        <v>34</v>
      </c>
      <c r="B61" s="254" t="s">
        <v>246</v>
      </c>
      <c r="C61" s="255" t="s">
        <v>247</v>
      </c>
      <c r="D61" s="256" t="s">
        <v>167</v>
      </c>
      <c r="E61" s="257">
        <v>1</v>
      </c>
      <c r="F61" s="257"/>
      <c r="G61" s="258"/>
      <c r="H61" s="259">
        <v>0</v>
      </c>
      <c r="I61" s="260">
        <f t="shared" si="14"/>
        <v>0</v>
      </c>
      <c r="J61" s="259">
        <v>0</v>
      </c>
      <c r="K61" s="260">
        <f t="shared" si="15"/>
        <v>0</v>
      </c>
      <c r="O61" s="252">
        <v>2</v>
      </c>
      <c r="AA61" s="227">
        <v>1</v>
      </c>
      <c r="AB61" s="227">
        <v>1</v>
      </c>
      <c r="AC61" s="227">
        <v>1</v>
      </c>
      <c r="AZ61" s="227">
        <v>1</v>
      </c>
      <c r="BA61" s="227">
        <f t="shared" si="16"/>
        <v>0</v>
      </c>
      <c r="BB61" s="227">
        <f t="shared" si="17"/>
        <v>0</v>
      </c>
      <c r="BC61" s="227">
        <f t="shared" si="18"/>
        <v>0</v>
      </c>
      <c r="BD61" s="227">
        <f t="shared" si="19"/>
        <v>0</v>
      </c>
      <c r="BE61" s="227">
        <f t="shared" si="20"/>
        <v>0</v>
      </c>
      <c r="CA61" s="252">
        <v>1</v>
      </c>
      <c r="CB61" s="252">
        <v>1</v>
      </c>
    </row>
    <row r="62" spans="1:80" x14ac:dyDescent="0.2">
      <c r="A62" s="253">
        <v>35</v>
      </c>
      <c r="B62" s="254" t="s">
        <v>248</v>
      </c>
      <c r="C62" s="255" t="s">
        <v>249</v>
      </c>
      <c r="D62" s="256" t="s">
        <v>167</v>
      </c>
      <c r="E62" s="257">
        <v>3</v>
      </c>
      <c r="F62" s="257"/>
      <c r="G62" s="258"/>
      <c r="H62" s="259">
        <v>0</v>
      </c>
      <c r="I62" s="260">
        <f t="shared" si="14"/>
        <v>0</v>
      </c>
      <c r="J62" s="259">
        <v>0</v>
      </c>
      <c r="K62" s="260">
        <f t="shared" si="15"/>
        <v>0</v>
      </c>
      <c r="O62" s="252">
        <v>2</v>
      </c>
      <c r="AA62" s="227">
        <v>1</v>
      </c>
      <c r="AB62" s="227">
        <v>1</v>
      </c>
      <c r="AC62" s="227">
        <v>1</v>
      </c>
      <c r="AZ62" s="227">
        <v>1</v>
      </c>
      <c r="BA62" s="227">
        <f t="shared" si="16"/>
        <v>0</v>
      </c>
      <c r="BB62" s="227">
        <f t="shared" si="17"/>
        <v>0</v>
      </c>
      <c r="BC62" s="227">
        <f t="shared" si="18"/>
        <v>0</v>
      </c>
      <c r="BD62" s="227">
        <f t="shared" si="19"/>
        <v>0</v>
      </c>
      <c r="BE62" s="227">
        <f t="shared" si="20"/>
        <v>0</v>
      </c>
      <c r="CA62" s="252">
        <v>1</v>
      </c>
      <c r="CB62" s="252">
        <v>1</v>
      </c>
    </row>
    <row r="63" spans="1:80" x14ac:dyDescent="0.2">
      <c r="A63" s="261"/>
      <c r="B63" s="264"/>
      <c r="C63" s="407" t="s">
        <v>250</v>
      </c>
      <c r="D63" s="408"/>
      <c r="E63" s="265">
        <v>3</v>
      </c>
      <c r="F63" s="266"/>
      <c r="G63" s="267"/>
      <c r="H63" s="268"/>
      <c r="I63" s="262"/>
      <c r="J63" s="269"/>
      <c r="K63" s="262"/>
      <c r="M63" s="263">
        <v>3</v>
      </c>
      <c r="O63" s="252"/>
    </row>
    <row r="64" spans="1:80" x14ac:dyDescent="0.2">
      <c r="A64" s="253">
        <v>36</v>
      </c>
      <c r="B64" s="254" t="s">
        <v>251</v>
      </c>
      <c r="C64" s="255" t="s">
        <v>252</v>
      </c>
      <c r="D64" s="256" t="s">
        <v>167</v>
      </c>
      <c r="E64" s="257">
        <v>8</v>
      </c>
      <c r="F64" s="257"/>
      <c r="G64" s="258"/>
      <c r="H64" s="259">
        <v>0</v>
      </c>
      <c r="I64" s="260">
        <f>E64*H64</f>
        <v>0</v>
      </c>
      <c r="J64" s="259">
        <v>0</v>
      </c>
      <c r="K64" s="260">
        <f>E64*J64</f>
        <v>0</v>
      </c>
      <c r="O64" s="252">
        <v>2</v>
      </c>
      <c r="AA64" s="227">
        <v>1</v>
      </c>
      <c r="AB64" s="227">
        <v>1</v>
      </c>
      <c r="AC64" s="227">
        <v>1</v>
      </c>
      <c r="AZ64" s="227">
        <v>1</v>
      </c>
      <c r="BA64" s="227">
        <f>IF(AZ64=1,G64,0)</f>
        <v>0</v>
      </c>
      <c r="BB64" s="227">
        <f>IF(AZ64=2,G64,0)</f>
        <v>0</v>
      </c>
      <c r="BC64" s="227">
        <f>IF(AZ64=3,G64,0)</f>
        <v>0</v>
      </c>
      <c r="BD64" s="227">
        <f>IF(AZ64=4,G64,0)</f>
        <v>0</v>
      </c>
      <c r="BE64" s="227">
        <f>IF(AZ64=5,G64,0)</f>
        <v>0</v>
      </c>
      <c r="CA64" s="252">
        <v>1</v>
      </c>
      <c r="CB64" s="252">
        <v>1</v>
      </c>
    </row>
    <row r="65" spans="1:80" x14ac:dyDescent="0.2">
      <c r="A65" s="261"/>
      <c r="B65" s="264"/>
      <c r="C65" s="407" t="s">
        <v>253</v>
      </c>
      <c r="D65" s="408"/>
      <c r="E65" s="265">
        <v>8</v>
      </c>
      <c r="F65" s="266"/>
      <c r="G65" s="267"/>
      <c r="H65" s="268"/>
      <c r="I65" s="262"/>
      <c r="J65" s="269"/>
      <c r="K65" s="262"/>
      <c r="M65" s="263">
        <v>8</v>
      </c>
      <c r="O65" s="252"/>
    </row>
    <row r="66" spans="1:80" x14ac:dyDescent="0.2">
      <c r="A66" s="253">
        <v>37</v>
      </c>
      <c r="B66" s="254" t="s">
        <v>254</v>
      </c>
      <c r="C66" s="255" t="s">
        <v>255</v>
      </c>
      <c r="D66" s="256" t="s">
        <v>167</v>
      </c>
      <c r="E66" s="257">
        <v>1</v>
      </c>
      <c r="F66" s="257"/>
      <c r="G66" s="258"/>
      <c r="H66" s="259">
        <v>0</v>
      </c>
      <c r="I66" s="260">
        <f>E66*H66</f>
        <v>0</v>
      </c>
      <c r="J66" s="259">
        <v>0</v>
      </c>
      <c r="K66" s="260">
        <f>E66*J66</f>
        <v>0</v>
      </c>
      <c r="O66" s="252">
        <v>2</v>
      </c>
      <c r="AA66" s="227">
        <v>1</v>
      </c>
      <c r="AB66" s="227">
        <v>1</v>
      </c>
      <c r="AC66" s="227">
        <v>1</v>
      </c>
      <c r="AZ66" s="227">
        <v>1</v>
      </c>
      <c r="BA66" s="227">
        <f>IF(AZ66=1,G66,0)</f>
        <v>0</v>
      </c>
      <c r="BB66" s="227">
        <f>IF(AZ66=2,G66,0)</f>
        <v>0</v>
      </c>
      <c r="BC66" s="227">
        <f>IF(AZ66=3,G66,0)</f>
        <v>0</v>
      </c>
      <c r="BD66" s="227">
        <f>IF(AZ66=4,G66,0)</f>
        <v>0</v>
      </c>
      <c r="BE66" s="227">
        <f>IF(AZ66=5,G66,0)</f>
        <v>0</v>
      </c>
      <c r="CA66" s="252">
        <v>1</v>
      </c>
      <c r="CB66" s="252">
        <v>1</v>
      </c>
    </row>
    <row r="67" spans="1:80" x14ac:dyDescent="0.2">
      <c r="A67" s="253">
        <v>38</v>
      </c>
      <c r="B67" s="254" t="s">
        <v>256</v>
      </c>
      <c r="C67" s="255" t="s">
        <v>257</v>
      </c>
      <c r="D67" s="256" t="s">
        <v>114</v>
      </c>
      <c r="E67" s="257">
        <v>1</v>
      </c>
      <c r="F67" s="257"/>
      <c r="G67" s="258"/>
      <c r="H67" s="259">
        <v>0</v>
      </c>
      <c r="I67" s="260">
        <f>E67*H67</f>
        <v>0</v>
      </c>
      <c r="J67" s="259">
        <v>0</v>
      </c>
      <c r="K67" s="260">
        <f>E67*J67</f>
        <v>0</v>
      </c>
      <c r="O67" s="252">
        <v>2</v>
      </c>
      <c r="AA67" s="227">
        <v>1</v>
      </c>
      <c r="AB67" s="227">
        <v>1</v>
      </c>
      <c r="AC67" s="227">
        <v>1</v>
      </c>
      <c r="AZ67" s="227">
        <v>1</v>
      </c>
      <c r="BA67" s="227">
        <f>IF(AZ67=1,G67,0)</f>
        <v>0</v>
      </c>
      <c r="BB67" s="227">
        <f>IF(AZ67=2,G67,0)</f>
        <v>0</v>
      </c>
      <c r="BC67" s="227">
        <f>IF(AZ67=3,G67,0)</f>
        <v>0</v>
      </c>
      <c r="BD67" s="227">
        <f>IF(AZ67=4,G67,0)</f>
        <v>0</v>
      </c>
      <c r="BE67" s="227">
        <f>IF(AZ67=5,G67,0)</f>
        <v>0</v>
      </c>
      <c r="CA67" s="252">
        <v>1</v>
      </c>
      <c r="CB67" s="252">
        <v>1</v>
      </c>
    </row>
    <row r="68" spans="1:80" x14ac:dyDescent="0.2">
      <c r="A68" s="253">
        <v>39</v>
      </c>
      <c r="B68" s="254" t="s">
        <v>258</v>
      </c>
      <c r="C68" s="255" t="s">
        <v>259</v>
      </c>
      <c r="D68" s="256" t="s">
        <v>114</v>
      </c>
      <c r="E68" s="257">
        <v>1</v>
      </c>
      <c r="F68" s="257"/>
      <c r="G68" s="258"/>
      <c r="H68" s="259">
        <v>0</v>
      </c>
      <c r="I68" s="260">
        <f>E68*H68</f>
        <v>0</v>
      </c>
      <c r="J68" s="259"/>
      <c r="K68" s="260">
        <f>E68*J68</f>
        <v>0</v>
      </c>
      <c r="O68" s="252">
        <v>2</v>
      </c>
      <c r="AA68" s="227">
        <v>12</v>
      </c>
      <c r="AB68" s="227">
        <v>0</v>
      </c>
      <c r="AC68" s="227">
        <v>43</v>
      </c>
      <c r="AZ68" s="227">
        <v>1</v>
      </c>
      <c r="BA68" s="227">
        <f>IF(AZ68=1,G68,0)</f>
        <v>0</v>
      </c>
      <c r="BB68" s="227">
        <f>IF(AZ68=2,G68,0)</f>
        <v>0</v>
      </c>
      <c r="BC68" s="227">
        <f>IF(AZ68=3,G68,0)</f>
        <v>0</v>
      </c>
      <c r="BD68" s="227">
        <f>IF(AZ68=4,G68,0)</f>
        <v>0</v>
      </c>
      <c r="BE68" s="227">
        <f>IF(AZ68=5,G68,0)</f>
        <v>0</v>
      </c>
      <c r="CA68" s="252">
        <v>12</v>
      </c>
      <c r="CB68" s="252">
        <v>0</v>
      </c>
    </row>
    <row r="69" spans="1:80" ht="22.5" x14ac:dyDescent="0.2">
      <c r="A69" s="253">
        <v>40</v>
      </c>
      <c r="B69" s="254" t="s">
        <v>260</v>
      </c>
      <c r="C69" s="255" t="s">
        <v>261</v>
      </c>
      <c r="D69" s="256" t="s">
        <v>114</v>
      </c>
      <c r="E69" s="257">
        <v>1</v>
      </c>
      <c r="F69" s="257"/>
      <c r="G69" s="258"/>
      <c r="H69" s="259">
        <v>0</v>
      </c>
      <c r="I69" s="260">
        <f>E69*H69</f>
        <v>0</v>
      </c>
      <c r="J69" s="259">
        <v>0</v>
      </c>
      <c r="K69" s="260">
        <f>E69*J69</f>
        <v>0</v>
      </c>
      <c r="O69" s="252">
        <v>2</v>
      </c>
      <c r="AA69" s="227">
        <v>1</v>
      </c>
      <c r="AB69" s="227">
        <v>1</v>
      </c>
      <c r="AC69" s="227">
        <v>1</v>
      </c>
      <c r="AZ69" s="227">
        <v>1</v>
      </c>
      <c r="BA69" s="227">
        <f>IF(AZ69=1,G69,0)</f>
        <v>0</v>
      </c>
      <c r="BB69" s="227">
        <f>IF(AZ69=2,G69,0)</f>
        <v>0</v>
      </c>
      <c r="BC69" s="227">
        <f>IF(AZ69=3,G69,0)</f>
        <v>0</v>
      </c>
      <c r="BD69" s="227">
        <f>IF(AZ69=4,G69,0)</f>
        <v>0</v>
      </c>
      <c r="BE69" s="227">
        <f>IF(AZ69=5,G69,0)</f>
        <v>0</v>
      </c>
      <c r="CA69" s="252">
        <v>1</v>
      </c>
      <c r="CB69" s="252">
        <v>1</v>
      </c>
    </row>
    <row r="70" spans="1:80" x14ac:dyDescent="0.2">
      <c r="A70" s="253">
        <v>41</v>
      </c>
      <c r="B70" s="254" t="s">
        <v>262</v>
      </c>
      <c r="C70" s="255" t="s">
        <v>263</v>
      </c>
      <c r="D70" s="256" t="s">
        <v>216</v>
      </c>
      <c r="E70" s="257">
        <v>17.081</v>
      </c>
      <c r="F70" s="257"/>
      <c r="G70" s="258"/>
      <c r="H70" s="259">
        <v>0</v>
      </c>
      <c r="I70" s="260">
        <f>E70*H70</f>
        <v>0</v>
      </c>
      <c r="J70" s="259">
        <v>0</v>
      </c>
      <c r="K70" s="260">
        <f>E70*J70</f>
        <v>0</v>
      </c>
      <c r="O70" s="252">
        <v>2</v>
      </c>
      <c r="AA70" s="227">
        <v>1</v>
      </c>
      <c r="AB70" s="227">
        <v>1</v>
      </c>
      <c r="AC70" s="227">
        <v>1</v>
      </c>
      <c r="AZ70" s="227">
        <v>1</v>
      </c>
      <c r="BA70" s="227">
        <f>IF(AZ70=1,G70,0)</f>
        <v>0</v>
      </c>
      <c r="BB70" s="227">
        <f>IF(AZ70=2,G70,0)</f>
        <v>0</v>
      </c>
      <c r="BC70" s="227">
        <f>IF(AZ70=3,G70,0)</f>
        <v>0</v>
      </c>
      <c r="BD70" s="227">
        <f>IF(AZ70=4,G70,0)</f>
        <v>0</v>
      </c>
      <c r="BE70" s="227">
        <f>IF(AZ70=5,G70,0)</f>
        <v>0</v>
      </c>
      <c r="CA70" s="252">
        <v>1</v>
      </c>
      <c r="CB70" s="252">
        <v>1</v>
      </c>
    </row>
    <row r="71" spans="1:80" x14ac:dyDescent="0.2">
      <c r="A71" s="261"/>
      <c r="B71" s="264"/>
      <c r="C71" s="407" t="s">
        <v>264</v>
      </c>
      <c r="D71" s="408"/>
      <c r="E71" s="265">
        <v>0</v>
      </c>
      <c r="F71" s="266"/>
      <c r="G71" s="267"/>
      <c r="H71" s="268"/>
      <c r="I71" s="262"/>
      <c r="J71" s="269"/>
      <c r="K71" s="262"/>
      <c r="M71" s="263" t="s">
        <v>264</v>
      </c>
      <c r="O71" s="252"/>
    </row>
    <row r="72" spans="1:80" x14ac:dyDescent="0.2">
      <c r="A72" s="261"/>
      <c r="B72" s="264"/>
      <c r="C72" s="407" t="s">
        <v>265</v>
      </c>
      <c r="D72" s="408"/>
      <c r="E72" s="265">
        <v>7.2709999999999999</v>
      </c>
      <c r="F72" s="266"/>
      <c r="G72" s="267"/>
      <c r="H72" s="268"/>
      <c r="I72" s="262"/>
      <c r="J72" s="269"/>
      <c r="K72" s="262"/>
      <c r="M72" s="263" t="s">
        <v>265</v>
      </c>
      <c r="O72" s="252"/>
    </row>
    <row r="73" spans="1:80" x14ac:dyDescent="0.2">
      <c r="A73" s="261"/>
      <c r="B73" s="264"/>
      <c r="C73" s="407" t="s">
        <v>266</v>
      </c>
      <c r="D73" s="408"/>
      <c r="E73" s="265">
        <v>0</v>
      </c>
      <c r="F73" s="266"/>
      <c r="G73" s="267"/>
      <c r="H73" s="268"/>
      <c r="I73" s="262"/>
      <c r="J73" s="269"/>
      <c r="K73" s="262"/>
      <c r="M73" s="263" t="s">
        <v>266</v>
      </c>
      <c r="O73" s="252"/>
    </row>
    <row r="74" spans="1:80" x14ac:dyDescent="0.2">
      <c r="A74" s="261"/>
      <c r="B74" s="264"/>
      <c r="C74" s="407" t="s">
        <v>267</v>
      </c>
      <c r="D74" s="408"/>
      <c r="E74" s="265">
        <v>9.81</v>
      </c>
      <c r="F74" s="266"/>
      <c r="G74" s="267"/>
      <c r="H74" s="268"/>
      <c r="I74" s="262"/>
      <c r="J74" s="269"/>
      <c r="K74" s="262"/>
      <c r="M74" s="263" t="s">
        <v>267</v>
      </c>
      <c r="O74" s="252"/>
    </row>
    <row r="75" spans="1:80" x14ac:dyDescent="0.2">
      <c r="A75" s="253">
        <v>42</v>
      </c>
      <c r="B75" s="254" t="s">
        <v>268</v>
      </c>
      <c r="C75" s="255" t="s">
        <v>269</v>
      </c>
      <c r="D75" s="256" t="s">
        <v>216</v>
      </c>
      <c r="E75" s="257">
        <v>17.081</v>
      </c>
      <c r="F75" s="257"/>
      <c r="G75" s="258"/>
      <c r="H75" s="259">
        <v>0</v>
      </c>
      <c r="I75" s="260">
        <f>E75*H75</f>
        <v>0</v>
      </c>
      <c r="J75" s="259">
        <v>0</v>
      </c>
      <c r="K75" s="260">
        <f>E75*J75</f>
        <v>0</v>
      </c>
      <c r="O75" s="252">
        <v>2</v>
      </c>
      <c r="AA75" s="227">
        <v>1</v>
      </c>
      <c r="AB75" s="227">
        <v>1</v>
      </c>
      <c r="AC75" s="227">
        <v>1</v>
      </c>
      <c r="AZ75" s="227">
        <v>1</v>
      </c>
      <c r="BA75" s="227">
        <f>IF(AZ75=1,G75,0)</f>
        <v>0</v>
      </c>
      <c r="BB75" s="227">
        <f>IF(AZ75=2,G75,0)</f>
        <v>0</v>
      </c>
      <c r="BC75" s="227">
        <f>IF(AZ75=3,G75,0)</f>
        <v>0</v>
      </c>
      <c r="BD75" s="227">
        <f>IF(AZ75=4,G75,0)</f>
        <v>0</v>
      </c>
      <c r="BE75" s="227">
        <f>IF(AZ75=5,G75,0)</f>
        <v>0</v>
      </c>
      <c r="CA75" s="252">
        <v>1</v>
      </c>
      <c r="CB75" s="252">
        <v>1</v>
      </c>
    </row>
    <row r="76" spans="1:80" x14ac:dyDescent="0.2">
      <c r="A76" s="261"/>
      <c r="B76" s="264"/>
      <c r="C76" s="407" t="s">
        <v>270</v>
      </c>
      <c r="D76" s="408"/>
      <c r="E76" s="265">
        <v>17.081</v>
      </c>
      <c r="F76" s="266"/>
      <c r="G76" s="267"/>
      <c r="H76" s="268"/>
      <c r="I76" s="262"/>
      <c r="J76" s="269"/>
      <c r="K76" s="262"/>
      <c r="M76" s="263" t="s">
        <v>270</v>
      </c>
      <c r="O76" s="252"/>
    </row>
    <row r="77" spans="1:80" ht="22.5" x14ac:dyDescent="0.2">
      <c r="A77" s="253">
        <v>43</v>
      </c>
      <c r="B77" s="254" t="s">
        <v>271</v>
      </c>
      <c r="C77" s="255" t="s">
        <v>272</v>
      </c>
      <c r="D77" s="256" t="s">
        <v>216</v>
      </c>
      <c r="E77" s="257">
        <v>5</v>
      </c>
      <c r="F77" s="257"/>
      <c r="G77" s="258"/>
      <c r="H77" s="259">
        <v>0</v>
      </c>
      <c r="I77" s="260">
        <f>E77*H77</f>
        <v>0</v>
      </c>
      <c r="J77" s="259">
        <v>0</v>
      </c>
      <c r="K77" s="260">
        <f>E77*J77</f>
        <v>0</v>
      </c>
      <c r="O77" s="252">
        <v>2</v>
      </c>
      <c r="AA77" s="227">
        <v>1</v>
      </c>
      <c r="AB77" s="227">
        <v>1</v>
      </c>
      <c r="AC77" s="227">
        <v>1</v>
      </c>
      <c r="AZ77" s="227">
        <v>1</v>
      </c>
      <c r="BA77" s="227">
        <f>IF(AZ77=1,G77,0)</f>
        <v>0</v>
      </c>
      <c r="BB77" s="227">
        <f>IF(AZ77=2,G77,0)</f>
        <v>0</v>
      </c>
      <c r="BC77" s="227">
        <f>IF(AZ77=3,G77,0)</f>
        <v>0</v>
      </c>
      <c r="BD77" s="227">
        <f>IF(AZ77=4,G77,0)</f>
        <v>0</v>
      </c>
      <c r="BE77" s="227">
        <f>IF(AZ77=5,G77,0)</f>
        <v>0</v>
      </c>
      <c r="CA77" s="252">
        <v>1</v>
      </c>
      <c r="CB77" s="252">
        <v>1</v>
      </c>
    </row>
    <row r="78" spans="1:80" x14ac:dyDescent="0.2">
      <c r="A78" s="261"/>
      <c r="B78" s="264"/>
      <c r="C78" s="407" t="s">
        <v>273</v>
      </c>
      <c r="D78" s="408"/>
      <c r="E78" s="265">
        <v>5</v>
      </c>
      <c r="F78" s="266"/>
      <c r="G78" s="267"/>
      <c r="H78" s="268"/>
      <c r="I78" s="262"/>
      <c r="J78" s="269"/>
      <c r="K78" s="262"/>
      <c r="M78" s="263" t="s">
        <v>273</v>
      </c>
      <c r="O78" s="252"/>
    </row>
    <row r="79" spans="1:80" x14ac:dyDescent="0.2">
      <c r="A79" s="253">
        <v>44</v>
      </c>
      <c r="B79" s="254" t="s">
        <v>274</v>
      </c>
      <c r="C79" s="255" t="s">
        <v>275</v>
      </c>
      <c r="D79" s="256" t="s">
        <v>162</v>
      </c>
      <c r="E79" s="257">
        <v>330</v>
      </c>
      <c r="F79" s="257"/>
      <c r="G79" s="258"/>
      <c r="H79" s="259">
        <v>0</v>
      </c>
      <c r="I79" s="260">
        <f>E79*H79</f>
        <v>0</v>
      </c>
      <c r="J79" s="259">
        <v>0</v>
      </c>
      <c r="K79" s="260">
        <f>E79*J79</f>
        <v>0</v>
      </c>
      <c r="O79" s="252">
        <v>2</v>
      </c>
      <c r="AA79" s="227">
        <v>1</v>
      </c>
      <c r="AB79" s="227">
        <v>1</v>
      </c>
      <c r="AC79" s="227">
        <v>1</v>
      </c>
      <c r="AZ79" s="227">
        <v>1</v>
      </c>
      <c r="BA79" s="227">
        <f>IF(AZ79=1,G79,0)</f>
        <v>0</v>
      </c>
      <c r="BB79" s="227">
        <f>IF(AZ79=2,G79,0)</f>
        <v>0</v>
      </c>
      <c r="BC79" s="227">
        <f>IF(AZ79=3,G79,0)</f>
        <v>0</v>
      </c>
      <c r="BD79" s="227">
        <f>IF(AZ79=4,G79,0)</f>
        <v>0</v>
      </c>
      <c r="BE79" s="227">
        <f>IF(AZ79=5,G79,0)</f>
        <v>0</v>
      </c>
      <c r="CA79" s="252">
        <v>1</v>
      </c>
      <c r="CB79" s="252">
        <v>1</v>
      </c>
    </row>
    <row r="80" spans="1:80" x14ac:dyDescent="0.2">
      <c r="A80" s="261"/>
      <c r="B80" s="264"/>
      <c r="C80" s="407" t="s">
        <v>276</v>
      </c>
      <c r="D80" s="408"/>
      <c r="E80" s="265">
        <v>330</v>
      </c>
      <c r="F80" s="266"/>
      <c r="G80" s="267"/>
      <c r="H80" s="268"/>
      <c r="I80" s="262"/>
      <c r="J80" s="269"/>
      <c r="K80" s="262"/>
      <c r="M80" s="263" t="s">
        <v>276</v>
      </c>
      <c r="O80" s="252"/>
    </row>
    <row r="81" spans="1:80" x14ac:dyDescent="0.2">
      <c r="A81" s="261"/>
      <c r="B81" s="264"/>
      <c r="C81" s="407" t="s">
        <v>277</v>
      </c>
      <c r="D81" s="408"/>
      <c r="E81" s="265">
        <v>0</v>
      </c>
      <c r="F81" s="266"/>
      <c r="G81" s="267"/>
      <c r="H81" s="268"/>
      <c r="I81" s="262"/>
      <c r="J81" s="269"/>
      <c r="K81" s="262"/>
      <c r="M81" s="263" t="s">
        <v>277</v>
      </c>
      <c r="O81" s="252"/>
    </row>
    <row r="82" spans="1:80" x14ac:dyDescent="0.2">
      <c r="A82" s="270"/>
      <c r="B82" s="271" t="s">
        <v>101</v>
      </c>
      <c r="C82" s="272" t="s">
        <v>159</v>
      </c>
      <c r="D82" s="273"/>
      <c r="E82" s="274"/>
      <c r="F82" s="275"/>
      <c r="G82" s="276"/>
      <c r="H82" s="277"/>
      <c r="I82" s="278">
        <f>SUM(I10:I81)</f>
        <v>0</v>
      </c>
      <c r="J82" s="277"/>
      <c r="K82" s="278">
        <f>SUM(K10:K81)</f>
        <v>-1097.18325</v>
      </c>
      <c r="O82" s="252">
        <v>4</v>
      </c>
      <c r="BA82" s="279">
        <f>SUM(BA10:BA81)</f>
        <v>0</v>
      </c>
      <c r="BB82" s="279">
        <f>SUM(BB10:BB81)</f>
        <v>0</v>
      </c>
      <c r="BC82" s="279">
        <f>SUM(BC10:BC81)</f>
        <v>0</v>
      </c>
      <c r="BD82" s="279">
        <f>SUM(BD10:BD81)</f>
        <v>0</v>
      </c>
      <c r="BE82" s="279">
        <f>SUM(BE10:BE81)</f>
        <v>0</v>
      </c>
    </row>
    <row r="83" spans="1:80" x14ac:dyDescent="0.2">
      <c r="A83" s="242" t="s">
        <v>98</v>
      </c>
      <c r="B83" s="243" t="s">
        <v>278</v>
      </c>
      <c r="C83" s="244" t="s">
        <v>279</v>
      </c>
      <c r="D83" s="245"/>
      <c r="E83" s="246"/>
      <c r="F83" s="246"/>
      <c r="G83" s="247"/>
      <c r="H83" s="248"/>
      <c r="I83" s="249"/>
      <c r="J83" s="250"/>
      <c r="K83" s="251"/>
      <c r="O83" s="252">
        <v>1</v>
      </c>
    </row>
    <row r="84" spans="1:80" x14ac:dyDescent="0.2">
      <c r="A84" s="253">
        <v>45</v>
      </c>
      <c r="B84" s="254" t="s">
        <v>281</v>
      </c>
      <c r="C84" s="255" t="s">
        <v>282</v>
      </c>
      <c r="D84" s="256" t="s">
        <v>216</v>
      </c>
      <c r="E84" s="257">
        <v>0.78</v>
      </c>
      <c r="F84" s="257"/>
      <c r="G84" s="258"/>
      <c r="H84" s="259">
        <v>0</v>
      </c>
      <c r="I84" s="260">
        <f>E84*H84</f>
        <v>0</v>
      </c>
      <c r="J84" s="259">
        <v>0</v>
      </c>
      <c r="K84" s="260">
        <f>E84*J84</f>
        <v>0</v>
      </c>
      <c r="O84" s="252">
        <v>2</v>
      </c>
      <c r="AA84" s="227">
        <v>1</v>
      </c>
      <c r="AB84" s="227">
        <v>1</v>
      </c>
      <c r="AC84" s="227">
        <v>1</v>
      </c>
      <c r="AZ84" s="227">
        <v>1</v>
      </c>
      <c r="BA84" s="227">
        <f>IF(AZ84=1,G84,0)</f>
        <v>0</v>
      </c>
      <c r="BB84" s="227">
        <f>IF(AZ84=2,G84,0)</f>
        <v>0</v>
      </c>
      <c r="BC84" s="227">
        <f>IF(AZ84=3,G84,0)</f>
        <v>0</v>
      </c>
      <c r="BD84" s="227">
        <f>IF(AZ84=4,G84,0)</f>
        <v>0</v>
      </c>
      <c r="BE84" s="227">
        <f>IF(AZ84=5,G84,0)</f>
        <v>0</v>
      </c>
      <c r="CA84" s="252">
        <v>1</v>
      </c>
      <c r="CB84" s="252">
        <v>1</v>
      </c>
    </row>
    <row r="85" spans="1:80" x14ac:dyDescent="0.2">
      <c r="A85" s="261"/>
      <c r="B85" s="264"/>
      <c r="C85" s="407" t="s">
        <v>283</v>
      </c>
      <c r="D85" s="408"/>
      <c r="E85" s="265">
        <v>0.78</v>
      </c>
      <c r="F85" s="266"/>
      <c r="G85" s="267"/>
      <c r="H85" s="268"/>
      <c r="I85" s="262"/>
      <c r="J85" s="269"/>
      <c r="K85" s="262"/>
      <c r="M85" s="263" t="s">
        <v>283</v>
      </c>
      <c r="O85" s="252"/>
    </row>
    <row r="86" spans="1:80" x14ac:dyDescent="0.2">
      <c r="A86" s="253">
        <v>46</v>
      </c>
      <c r="B86" s="254" t="s">
        <v>284</v>
      </c>
      <c r="C86" s="255" t="s">
        <v>285</v>
      </c>
      <c r="D86" s="256" t="s">
        <v>216</v>
      </c>
      <c r="E86" s="257">
        <v>31.05</v>
      </c>
      <c r="F86" s="257"/>
      <c r="G86" s="258"/>
      <c r="H86" s="259">
        <v>0</v>
      </c>
      <c r="I86" s="260">
        <f>E86*H86</f>
        <v>0</v>
      </c>
      <c r="J86" s="259">
        <v>0</v>
      </c>
      <c r="K86" s="260">
        <f>E86*J86</f>
        <v>0</v>
      </c>
      <c r="O86" s="252">
        <v>2</v>
      </c>
      <c r="AA86" s="227">
        <v>1</v>
      </c>
      <c r="AB86" s="227">
        <v>1</v>
      </c>
      <c r="AC86" s="227">
        <v>1</v>
      </c>
      <c r="AZ86" s="227">
        <v>1</v>
      </c>
      <c r="BA86" s="227">
        <f>IF(AZ86=1,G86,0)</f>
        <v>0</v>
      </c>
      <c r="BB86" s="227">
        <f>IF(AZ86=2,G86,0)</f>
        <v>0</v>
      </c>
      <c r="BC86" s="227">
        <f>IF(AZ86=3,G86,0)</f>
        <v>0</v>
      </c>
      <c r="BD86" s="227">
        <f>IF(AZ86=4,G86,0)</f>
        <v>0</v>
      </c>
      <c r="BE86" s="227">
        <f>IF(AZ86=5,G86,0)</f>
        <v>0</v>
      </c>
      <c r="CA86" s="252">
        <v>1</v>
      </c>
      <c r="CB86" s="252">
        <v>1</v>
      </c>
    </row>
    <row r="87" spans="1:80" x14ac:dyDescent="0.2">
      <c r="A87" s="261"/>
      <c r="B87" s="264"/>
      <c r="C87" s="407" t="s">
        <v>286</v>
      </c>
      <c r="D87" s="408"/>
      <c r="E87" s="265">
        <v>30.6</v>
      </c>
      <c r="F87" s="266"/>
      <c r="G87" s="267"/>
      <c r="H87" s="268"/>
      <c r="I87" s="262"/>
      <c r="J87" s="269"/>
      <c r="K87" s="262"/>
      <c r="M87" s="263" t="s">
        <v>286</v>
      </c>
      <c r="O87" s="252"/>
    </row>
    <row r="88" spans="1:80" x14ac:dyDescent="0.2">
      <c r="A88" s="261"/>
      <c r="B88" s="264"/>
      <c r="C88" s="407" t="s">
        <v>287</v>
      </c>
      <c r="D88" s="408"/>
      <c r="E88" s="265">
        <v>0.45</v>
      </c>
      <c r="F88" s="266"/>
      <c r="G88" s="267"/>
      <c r="H88" s="268"/>
      <c r="I88" s="262"/>
      <c r="J88" s="269"/>
      <c r="K88" s="262"/>
      <c r="M88" s="263" t="s">
        <v>287</v>
      </c>
      <c r="O88" s="252"/>
    </row>
    <row r="89" spans="1:80" x14ac:dyDescent="0.2">
      <c r="A89" s="253">
        <v>47</v>
      </c>
      <c r="B89" s="254" t="s">
        <v>288</v>
      </c>
      <c r="C89" s="255" t="s">
        <v>289</v>
      </c>
      <c r="D89" s="256" t="s">
        <v>216</v>
      </c>
      <c r="E89" s="257">
        <v>81.495000000000005</v>
      </c>
      <c r="F89" s="257"/>
      <c r="G89" s="258"/>
      <c r="H89" s="259">
        <v>0</v>
      </c>
      <c r="I89" s="260">
        <f>E89*H89</f>
        <v>0</v>
      </c>
      <c r="J89" s="259">
        <v>0</v>
      </c>
      <c r="K89" s="260">
        <f>E89*J89</f>
        <v>0</v>
      </c>
      <c r="O89" s="252">
        <v>2</v>
      </c>
      <c r="AA89" s="227">
        <v>1</v>
      </c>
      <c r="AB89" s="227">
        <v>1</v>
      </c>
      <c r="AC89" s="227">
        <v>1</v>
      </c>
      <c r="AZ89" s="227">
        <v>1</v>
      </c>
      <c r="BA89" s="227">
        <f>IF(AZ89=1,G89,0)</f>
        <v>0</v>
      </c>
      <c r="BB89" s="227">
        <f>IF(AZ89=2,G89,0)</f>
        <v>0</v>
      </c>
      <c r="BC89" s="227">
        <f>IF(AZ89=3,G89,0)</f>
        <v>0</v>
      </c>
      <c r="BD89" s="227">
        <f>IF(AZ89=4,G89,0)</f>
        <v>0</v>
      </c>
      <c r="BE89" s="227">
        <f>IF(AZ89=5,G89,0)</f>
        <v>0</v>
      </c>
      <c r="CA89" s="252">
        <v>1</v>
      </c>
      <c r="CB89" s="252">
        <v>1</v>
      </c>
    </row>
    <row r="90" spans="1:80" x14ac:dyDescent="0.2">
      <c r="A90" s="261"/>
      <c r="B90" s="264"/>
      <c r="C90" s="407" t="s">
        <v>290</v>
      </c>
      <c r="D90" s="408"/>
      <c r="E90" s="265">
        <v>80.355000000000004</v>
      </c>
      <c r="F90" s="266"/>
      <c r="G90" s="267"/>
      <c r="H90" s="268"/>
      <c r="I90" s="262"/>
      <c r="J90" s="269"/>
      <c r="K90" s="262"/>
      <c r="M90" s="263" t="s">
        <v>290</v>
      </c>
      <c r="O90" s="252"/>
    </row>
    <row r="91" spans="1:80" x14ac:dyDescent="0.2">
      <c r="A91" s="261"/>
      <c r="B91" s="264"/>
      <c r="C91" s="407" t="s">
        <v>291</v>
      </c>
      <c r="D91" s="408"/>
      <c r="E91" s="265">
        <v>1.1399999999999999</v>
      </c>
      <c r="F91" s="266"/>
      <c r="G91" s="267"/>
      <c r="H91" s="268"/>
      <c r="I91" s="262"/>
      <c r="J91" s="269"/>
      <c r="K91" s="262"/>
      <c r="M91" s="263" t="s">
        <v>291</v>
      </c>
      <c r="O91" s="252"/>
    </row>
    <row r="92" spans="1:80" ht="22.5" x14ac:dyDescent="0.2">
      <c r="A92" s="253">
        <v>48</v>
      </c>
      <c r="B92" s="254" t="s">
        <v>292</v>
      </c>
      <c r="C92" s="255" t="s">
        <v>293</v>
      </c>
      <c r="D92" s="256" t="s">
        <v>294</v>
      </c>
      <c r="E92" s="257">
        <v>2.3681999999999999</v>
      </c>
      <c r="F92" s="257"/>
      <c r="G92" s="258"/>
      <c r="H92" s="259">
        <v>0</v>
      </c>
      <c r="I92" s="260">
        <f>E92*H92</f>
        <v>0</v>
      </c>
      <c r="J92" s="259">
        <v>0</v>
      </c>
      <c r="K92" s="260">
        <f>E92*J92</f>
        <v>0</v>
      </c>
      <c r="O92" s="252">
        <v>2</v>
      </c>
      <c r="AA92" s="227">
        <v>1</v>
      </c>
      <c r="AB92" s="227">
        <v>1</v>
      </c>
      <c r="AC92" s="227">
        <v>1</v>
      </c>
      <c r="AZ92" s="227">
        <v>1</v>
      </c>
      <c r="BA92" s="227">
        <f>IF(AZ92=1,G92,0)</f>
        <v>0</v>
      </c>
      <c r="BB92" s="227">
        <f>IF(AZ92=2,G92,0)</f>
        <v>0</v>
      </c>
      <c r="BC92" s="227">
        <f>IF(AZ92=3,G92,0)</f>
        <v>0</v>
      </c>
      <c r="BD92" s="227">
        <f>IF(AZ92=4,G92,0)</f>
        <v>0</v>
      </c>
      <c r="BE92" s="227">
        <f>IF(AZ92=5,G92,0)</f>
        <v>0</v>
      </c>
      <c r="CA92" s="252">
        <v>1</v>
      </c>
      <c r="CB92" s="252">
        <v>1</v>
      </c>
    </row>
    <row r="93" spans="1:80" x14ac:dyDescent="0.2">
      <c r="A93" s="261"/>
      <c r="B93" s="264"/>
      <c r="C93" s="407" t="s">
        <v>295</v>
      </c>
      <c r="D93" s="408"/>
      <c r="E93" s="265">
        <v>2.2071000000000001</v>
      </c>
      <c r="F93" s="266"/>
      <c r="G93" s="267"/>
      <c r="H93" s="268"/>
      <c r="I93" s="262"/>
      <c r="J93" s="269"/>
      <c r="K93" s="262"/>
      <c r="M93" s="263" t="s">
        <v>295</v>
      </c>
      <c r="O93" s="252"/>
    </row>
    <row r="94" spans="1:80" x14ac:dyDescent="0.2">
      <c r="A94" s="261"/>
      <c r="B94" s="264"/>
      <c r="C94" s="407" t="s">
        <v>296</v>
      </c>
      <c r="D94" s="408"/>
      <c r="E94" s="265">
        <v>0.16109999999999999</v>
      </c>
      <c r="F94" s="266"/>
      <c r="G94" s="267"/>
      <c r="H94" s="268"/>
      <c r="I94" s="262"/>
      <c r="J94" s="269"/>
      <c r="K94" s="262"/>
      <c r="M94" s="263" t="s">
        <v>296</v>
      </c>
      <c r="O94" s="252"/>
    </row>
    <row r="95" spans="1:80" ht="22.5" x14ac:dyDescent="0.2">
      <c r="A95" s="253">
        <v>49</v>
      </c>
      <c r="B95" s="254" t="s">
        <v>297</v>
      </c>
      <c r="C95" s="255" t="s">
        <v>298</v>
      </c>
      <c r="D95" s="256" t="s">
        <v>216</v>
      </c>
      <c r="E95" s="257">
        <v>7.8</v>
      </c>
      <c r="F95" s="257"/>
      <c r="G95" s="258"/>
      <c r="H95" s="259">
        <v>0</v>
      </c>
      <c r="I95" s="260">
        <f>E95*H95</f>
        <v>0</v>
      </c>
      <c r="J95" s="259">
        <v>0</v>
      </c>
      <c r="K95" s="260">
        <f>E95*J95</f>
        <v>0</v>
      </c>
      <c r="O95" s="252">
        <v>2</v>
      </c>
      <c r="AA95" s="227">
        <v>1</v>
      </c>
      <c r="AB95" s="227">
        <v>1</v>
      </c>
      <c r="AC95" s="227">
        <v>1</v>
      </c>
      <c r="AZ95" s="227">
        <v>1</v>
      </c>
      <c r="BA95" s="227">
        <f>IF(AZ95=1,G95,0)</f>
        <v>0</v>
      </c>
      <c r="BB95" s="227">
        <f>IF(AZ95=2,G95,0)</f>
        <v>0</v>
      </c>
      <c r="BC95" s="227">
        <f>IF(AZ95=3,G95,0)</f>
        <v>0</v>
      </c>
      <c r="BD95" s="227">
        <f>IF(AZ95=4,G95,0)</f>
        <v>0</v>
      </c>
      <c r="BE95" s="227">
        <f>IF(AZ95=5,G95,0)</f>
        <v>0</v>
      </c>
      <c r="CA95" s="252">
        <v>1</v>
      </c>
      <c r="CB95" s="252">
        <v>1</v>
      </c>
    </row>
    <row r="96" spans="1:80" x14ac:dyDescent="0.2">
      <c r="A96" s="261"/>
      <c r="B96" s="264"/>
      <c r="C96" s="407" t="s">
        <v>299</v>
      </c>
      <c r="D96" s="408"/>
      <c r="E96" s="265">
        <v>7.8</v>
      </c>
      <c r="F96" s="266"/>
      <c r="G96" s="267"/>
      <c r="H96" s="268"/>
      <c r="I96" s="262"/>
      <c r="J96" s="269"/>
      <c r="K96" s="262"/>
      <c r="M96" s="263" t="s">
        <v>299</v>
      </c>
      <c r="O96" s="252"/>
    </row>
    <row r="97" spans="1:80" x14ac:dyDescent="0.2">
      <c r="A97" s="253">
        <v>50</v>
      </c>
      <c r="B97" s="254" t="s">
        <v>300</v>
      </c>
      <c r="C97" s="255" t="s">
        <v>301</v>
      </c>
      <c r="D97" s="256" t="s">
        <v>216</v>
      </c>
      <c r="E97" s="257">
        <v>4.68</v>
      </c>
      <c r="F97" s="257"/>
      <c r="G97" s="258"/>
      <c r="H97" s="259">
        <v>0</v>
      </c>
      <c r="I97" s="260">
        <f>E97*H97</f>
        <v>0</v>
      </c>
      <c r="J97" s="259">
        <v>0</v>
      </c>
      <c r="K97" s="260">
        <f>E97*J97</f>
        <v>0</v>
      </c>
      <c r="O97" s="252">
        <v>2</v>
      </c>
      <c r="AA97" s="227">
        <v>1</v>
      </c>
      <c r="AB97" s="227">
        <v>1</v>
      </c>
      <c r="AC97" s="227">
        <v>1</v>
      </c>
      <c r="AZ97" s="227">
        <v>1</v>
      </c>
      <c r="BA97" s="227">
        <f>IF(AZ97=1,G97,0)</f>
        <v>0</v>
      </c>
      <c r="BB97" s="227">
        <f>IF(AZ97=2,G97,0)</f>
        <v>0</v>
      </c>
      <c r="BC97" s="227">
        <f>IF(AZ97=3,G97,0)</f>
        <v>0</v>
      </c>
      <c r="BD97" s="227">
        <f>IF(AZ97=4,G97,0)</f>
        <v>0</v>
      </c>
      <c r="BE97" s="227">
        <f>IF(AZ97=5,G97,0)</f>
        <v>0</v>
      </c>
      <c r="CA97" s="252">
        <v>1</v>
      </c>
      <c r="CB97" s="252">
        <v>1</v>
      </c>
    </row>
    <row r="98" spans="1:80" x14ac:dyDescent="0.2">
      <c r="A98" s="261"/>
      <c r="B98" s="264"/>
      <c r="C98" s="407" t="s">
        <v>302</v>
      </c>
      <c r="D98" s="408"/>
      <c r="E98" s="265">
        <v>4.68</v>
      </c>
      <c r="F98" s="266"/>
      <c r="G98" s="267"/>
      <c r="H98" s="268"/>
      <c r="I98" s="262"/>
      <c r="J98" s="269"/>
      <c r="K98" s="262"/>
      <c r="M98" s="263" t="s">
        <v>302</v>
      </c>
      <c r="O98" s="252"/>
    </row>
    <row r="99" spans="1:80" x14ac:dyDescent="0.2">
      <c r="A99" s="253">
        <v>51</v>
      </c>
      <c r="B99" s="254" t="s">
        <v>303</v>
      </c>
      <c r="C99" s="255" t="s">
        <v>304</v>
      </c>
      <c r="D99" s="256" t="s">
        <v>162</v>
      </c>
      <c r="E99" s="257">
        <v>33</v>
      </c>
      <c r="F99" s="257"/>
      <c r="G99" s="258"/>
      <c r="H99" s="259">
        <v>0</v>
      </c>
      <c r="I99" s="260">
        <f>E99*H99</f>
        <v>0</v>
      </c>
      <c r="J99" s="259">
        <v>0</v>
      </c>
      <c r="K99" s="260">
        <f>E99*J99</f>
        <v>0</v>
      </c>
      <c r="O99" s="252">
        <v>2</v>
      </c>
      <c r="AA99" s="227">
        <v>1</v>
      </c>
      <c r="AB99" s="227">
        <v>1</v>
      </c>
      <c r="AC99" s="227">
        <v>1</v>
      </c>
      <c r="AZ99" s="227">
        <v>1</v>
      </c>
      <c r="BA99" s="227">
        <f>IF(AZ99=1,G99,0)</f>
        <v>0</v>
      </c>
      <c r="BB99" s="227">
        <f>IF(AZ99=2,G99,0)</f>
        <v>0</v>
      </c>
      <c r="BC99" s="227">
        <f>IF(AZ99=3,G99,0)</f>
        <v>0</v>
      </c>
      <c r="BD99" s="227">
        <f>IF(AZ99=4,G99,0)</f>
        <v>0</v>
      </c>
      <c r="BE99" s="227">
        <f>IF(AZ99=5,G99,0)</f>
        <v>0</v>
      </c>
      <c r="CA99" s="252">
        <v>1</v>
      </c>
      <c r="CB99" s="252">
        <v>1</v>
      </c>
    </row>
    <row r="100" spans="1:80" x14ac:dyDescent="0.2">
      <c r="A100" s="253">
        <v>52</v>
      </c>
      <c r="B100" s="254" t="s">
        <v>305</v>
      </c>
      <c r="C100" s="255" t="s">
        <v>306</v>
      </c>
      <c r="D100" s="256" t="s">
        <v>162</v>
      </c>
      <c r="E100" s="257">
        <v>33</v>
      </c>
      <c r="F100" s="257"/>
      <c r="G100" s="258"/>
      <c r="H100" s="259">
        <v>0</v>
      </c>
      <c r="I100" s="260">
        <f>E100*H100</f>
        <v>0</v>
      </c>
      <c r="J100" s="259">
        <v>0</v>
      </c>
      <c r="K100" s="260">
        <f>E100*J100</f>
        <v>0</v>
      </c>
      <c r="O100" s="252">
        <v>2</v>
      </c>
      <c r="AA100" s="227">
        <v>1</v>
      </c>
      <c r="AB100" s="227">
        <v>1</v>
      </c>
      <c r="AC100" s="227">
        <v>1</v>
      </c>
      <c r="AZ100" s="227">
        <v>1</v>
      </c>
      <c r="BA100" s="227">
        <f>IF(AZ100=1,G100,0)</f>
        <v>0</v>
      </c>
      <c r="BB100" s="227">
        <f>IF(AZ100=2,G100,0)</f>
        <v>0</v>
      </c>
      <c r="BC100" s="227">
        <f>IF(AZ100=3,G100,0)</f>
        <v>0</v>
      </c>
      <c r="BD100" s="227">
        <f>IF(AZ100=4,G100,0)</f>
        <v>0</v>
      </c>
      <c r="BE100" s="227">
        <f>IF(AZ100=5,G100,0)</f>
        <v>0</v>
      </c>
      <c r="CA100" s="252">
        <v>1</v>
      </c>
      <c r="CB100" s="252">
        <v>1</v>
      </c>
    </row>
    <row r="101" spans="1:80" x14ac:dyDescent="0.2">
      <c r="A101" s="270"/>
      <c r="B101" s="271" t="s">
        <v>101</v>
      </c>
      <c r="C101" s="272" t="s">
        <v>280</v>
      </c>
      <c r="D101" s="273"/>
      <c r="E101" s="274"/>
      <c r="F101" s="275"/>
      <c r="G101" s="276"/>
      <c r="H101" s="277"/>
      <c r="I101" s="278">
        <f>SUM(I83:I100)</f>
        <v>0</v>
      </c>
      <c r="J101" s="277"/>
      <c r="K101" s="278">
        <f>SUM(K83:K100)</f>
        <v>0</v>
      </c>
      <c r="O101" s="252">
        <v>4</v>
      </c>
      <c r="BA101" s="279">
        <f>SUM(BA83:BA100)</f>
        <v>0</v>
      </c>
      <c r="BB101" s="279">
        <f>SUM(BB83:BB100)</f>
        <v>0</v>
      </c>
      <c r="BC101" s="279">
        <f>SUM(BC83:BC100)</f>
        <v>0</v>
      </c>
      <c r="BD101" s="279">
        <f>SUM(BD83:BD100)</f>
        <v>0</v>
      </c>
      <c r="BE101" s="279">
        <f>SUM(BE83:BE100)</f>
        <v>0</v>
      </c>
    </row>
    <row r="102" spans="1:80" x14ac:dyDescent="0.2">
      <c r="A102" s="242" t="s">
        <v>98</v>
      </c>
      <c r="B102" s="243" t="s">
        <v>307</v>
      </c>
      <c r="C102" s="244" t="s">
        <v>308</v>
      </c>
      <c r="D102" s="245"/>
      <c r="E102" s="246"/>
      <c r="F102" s="246"/>
      <c r="G102" s="247"/>
      <c r="H102" s="248"/>
      <c r="I102" s="249"/>
      <c r="J102" s="250"/>
      <c r="K102" s="251"/>
      <c r="O102" s="252">
        <v>1</v>
      </c>
    </row>
    <row r="103" spans="1:80" ht="22.5" x14ac:dyDescent="0.2">
      <c r="A103" s="253">
        <v>53</v>
      </c>
      <c r="B103" s="254" t="s">
        <v>310</v>
      </c>
      <c r="C103" s="255" t="s">
        <v>311</v>
      </c>
      <c r="D103" s="256" t="s">
        <v>162</v>
      </c>
      <c r="E103" s="257">
        <v>1451.2</v>
      </c>
      <c r="F103" s="257"/>
      <c r="G103" s="258"/>
      <c r="H103" s="259">
        <v>0</v>
      </c>
      <c r="I103" s="260">
        <f>E103*H103</f>
        <v>0</v>
      </c>
      <c r="J103" s="259">
        <v>0</v>
      </c>
      <c r="K103" s="260">
        <f>E103*J103</f>
        <v>0</v>
      </c>
      <c r="O103" s="252">
        <v>2</v>
      </c>
      <c r="AA103" s="227">
        <v>1</v>
      </c>
      <c r="AB103" s="227">
        <v>1</v>
      </c>
      <c r="AC103" s="227">
        <v>1</v>
      </c>
      <c r="AZ103" s="227">
        <v>1</v>
      </c>
      <c r="BA103" s="227">
        <f>IF(AZ103=1,G103,0)</f>
        <v>0</v>
      </c>
      <c r="BB103" s="227">
        <f>IF(AZ103=2,G103,0)</f>
        <v>0</v>
      </c>
      <c r="BC103" s="227">
        <f>IF(AZ103=3,G103,0)</f>
        <v>0</v>
      </c>
      <c r="BD103" s="227">
        <f>IF(AZ103=4,G103,0)</f>
        <v>0</v>
      </c>
      <c r="BE103" s="227">
        <f>IF(AZ103=5,G103,0)</f>
        <v>0</v>
      </c>
      <c r="CA103" s="252">
        <v>1</v>
      </c>
      <c r="CB103" s="252">
        <v>1</v>
      </c>
    </row>
    <row r="104" spans="1:80" x14ac:dyDescent="0.2">
      <c r="A104" s="253">
        <v>54</v>
      </c>
      <c r="B104" s="254" t="s">
        <v>312</v>
      </c>
      <c r="C104" s="255" t="s">
        <v>313</v>
      </c>
      <c r="D104" s="256" t="s">
        <v>162</v>
      </c>
      <c r="E104" s="257">
        <v>7.3</v>
      </c>
      <c r="F104" s="257"/>
      <c r="G104" s="258"/>
      <c r="H104" s="259">
        <v>0</v>
      </c>
      <c r="I104" s="260">
        <f>E104*H104</f>
        <v>0</v>
      </c>
      <c r="J104" s="259">
        <v>0</v>
      </c>
      <c r="K104" s="260">
        <f>E104*J104</f>
        <v>0</v>
      </c>
      <c r="O104" s="252">
        <v>2</v>
      </c>
      <c r="AA104" s="227">
        <v>1</v>
      </c>
      <c r="AB104" s="227">
        <v>1</v>
      </c>
      <c r="AC104" s="227">
        <v>1</v>
      </c>
      <c r="AZ104" s="227">
        <v>1</v>
      </c>
      <c r="BA104" s="227">
        <f>IF(AZ104=1,G104,0)</f>
        <v>0</v>
      </c>
      <c r="BB104" s="227">
        <f>IF(AZ104=2,G104,0)</f>
        <v>0</v>
      </c>
      <c r="BC104" s="227">
        <f>IF(AZ104=3,G104,0)</f>
        <v>0</v>
      </c>
      <c r="BD104" s="227">
        <f>IF(AZ104=4,G104,0)</f>
        <v>0</v>
      </c>
      <c r="BE104" s="227">
        <f>IF(AZ104=5,G104,0)</f>
        <v>0</v>
      </c>
      <c r="CA104" s="252">
        <v>1</v>
      </c>
      <c r="CB104" s="252">
        <v>1</v>
      </c>
    </row>
    <row r="105" spans="1:80" x14ac:dyDescent="0.2">
      <c r="A105" s="261"/>
      <c r="B105" s="264"/>
      <c r="C105" s="407" t="s">
        <v>314</v>
      </c>
      <c r="D105" s="408"/>
      <c r="E105" s="265">
        <v>7.3</v>
      </c>
      <c r="F105" s="266"/>
      <c r="G105" s="267"/>
      <c r="H105" s="268"/>
      <c r="I105" s="262"/>
      <c r="J105" s="269"/>
      <c r="K105" s="262"/>
      <c r="M105" s="263" t="s">
        <v>314</v>
      </c>
      <c r="O105" s="252"/>
    </row>
    <row r="106" spans="1:80" x14ac:dyDescent="0.2">
      <c r="A106" s="253">
        <v>55</v>
      </c>
      <c r="B106" s="254" t="s">
        <v>315</v>
      </c>
      <c r="C106" s="255" t="s">
        <v>316</v>
      </c>
      <c r="D106" s="256" t="s">
        <v>162</v>
      </c>
      <c r="E106" s="257">
        <v>1451.2</v>
      </c>
      <c r="F106" s="257"/>
      <c r="G106" s="258"/>
      <c r="H106" s="259">
        <v>0</v>
      </c>
      <c r="I106" s="260">
        <f>E106*H106</f>
        <v>0</v>
      </c>
      <c r="J106" s="259">
        <v>0</v>
      </c>
      <c r="K106" s="260">
        <f>E106*J106</f>
        <v>0</v>
      </c>
      <c r="O106" s="252">
        <v>2</v>
      </c>
      <c r="AA106" s="227">
        <v>1</v>
      </c>
      <c r="AB106" s="227">
        <v>1</v>
      </c>
      <c r="AC106" s="227">
        <v>1</v>
      </c>
      <c r="AZ106" s="227">
        <v>1</v>
      </c>
      <c r="BA106" s="227">
        <f>IF(AZ106=1,G106,0)</f>
        <v>0</v>
      </c>
      <c r="BB106" s="227">
        <f>IF(AZ106=2,G106,0)</f>
        <v>0</v>
      </c>
      <c r="BC106" s="227">
        <f>IF(AZ106=3,G106,0)</f>
        <v>0</v>
      </c>
      <c r="BD106" s="227">
        <f>IF(AZ106=4,G106,0)</f>
        <v>0</v>
      </c>
      <c r="BE106" s="227">
        <f>IF(AZ106=5,G106,0)</f>
        <v>0</v>
      </c>
      <c r="CA106" s="252">
        <v>1</v>
      </c>
      <c r="CB106" s="252">
        <v>1</v>
      </c>
    </row>
    <row r="107" spans="1:80" x14ac:dyDescent="0.2">
      <c r="A107" s="261"/>
      <c r="B107" s="264"/>
      <c r="C107" s="407" t="s">
        <v>317</v>
      </c>
      <c r="D107" s="408"/>
      <c r="E107" s="265">
        <v>1177.2</v>
      </c>
      <c r="F107" s="266"/>
      <c r="G107" s="267"/>
      <c r="H107" s="268"/>
      <c r="I107" s="262"/>
      <c r="J107" s="269"/>
      <c r="K107" s="262"/>
      <c r="M107" s="263" t="s">
        <v>317</v>
      </c>
      <c r="O107" s="252"/>
    </row>
    <row r="108" spans="1:80" x14ac:dyDescent="0.2">
      <c r="A108" s="261"/>
      <c r="B108" s="264"/>
      <c r="C108" s="407" t="s">
        <v>318</v>
      </c>
      <c r="D108" s="408"/>
      <c r="E108" s="265">
        <v>274</v>
      </c>
      <c r="F108" s="266"/>
      <c r="G108" s="267"/>
      <c r="H108" s="268"/>
      <c r="I108" s="262"/>
      <c r="J108" s="269"/>
      <c r="K108" s="262"/>
      <c r="M108" s="263" t="s">
        <v>318</v>
      </c>
      <c r="O108" s="252"/>
    </row>
    <row r="109" spans="1:80" x14ac:dyDescent="0.2">
      <c r="A109" s="253">
        <v>56</v>
      </c>
      <c r="B109" s="254" t="s">
        <v>319</v>
      </c>
      <c r="C109" s="255" t="s">
        <v>320</v>
      </c>
      <c r="D109" s="256" t="s">
        <v>162</v>
      </c>
      <c r="E109" s="257">
        <v>504.1</v>
      </c>
      <c r="F109" s="257"/>
      <c r="G109" s="258"/>
      <c r="H109" s="259">
        <v>0</v>
      </c>
      <c r="I109" s="260">
        <f>E109*H109</f>
        <v>0</v>
      </c>
      <c r="J109" s="259">
        <v>0</v>
      </c>
      <c r="K109" s="260">
        <f>E109*J109</f>
        <v>0</v>
      </c>
      <c r="O109" s="252">
        <v>2</v>
      </c>
      <c r="AA109" s="227">
        <v>1</v>
      </c>
      <c r="AB109" s="227">
        <v>1</v>
      </c>
      <c r="AC109" s="227">
        <v>1</v>
      </c>
      <c r="AZ109" s="227">
        <v>1</v>
      </c>
      <c r="BA109" s="227">
        <f>IF(AZ109=1,G109,0)</f>
        <v>0</v>
      </c>
      <c r="BB109" s="227">
        <f>IF(AZ109=2,G109,0)</f>
        <v>0</v>
      </c>
      <c r="BC109" s="227">
        <f>IF(AZ109=3,G109,0)</f>
        <v>0</v>
      </c>
      <c r="BD109" s="227">
        <f>IF(AZ109=4,G109,0)</f>
        <v>0</v>
      </c>
      <c r="BE109" s="227">
        <f>IF(AZ109=5,G109,0)</f>
        <v>0</v>
      </c>
      <c r="CA109" s="252">
        <v>1</v>
      </c>
      <c r="CB109" s="252">
        <v>1</v>
      </c>
    </row>
    <row r="110" spans="1:80" x14ac:dyDescent="0.2">
      <c r="A110" s="261"/>
      <c r="B110" s="264"/>
      <c r="C110" s="407" t="s">
        <v>321</v>
      </c>
      <c r="D110" s="408"/>
      <c r="E110" s="265">
        <v>415.1</v>
      </c>
      <c r="F110" s="266"/>
      <c r="G110" s="267"/>
      <c r="H110" s="268"/>
      <c r="I110" s="262"/>
      <c r="J110" s="269"/>
      <c r="K110" s="262"/>
      <c r="M110" s="263" t="s">
        <v>321</v>
      </c>
      <c r="O110" s="252"/>
    </row>
    <row r="111" spans="1:80" x14ac:dyDescent="0.2">
      <c r="A111" s="261"/>
      <c r="B111" s="264"/>
      <c r="C111" s="407" t="s">
        <v>322</v>
      </c>
      <c r="D111" s="408"/>
      <c r="E111" s="265">
        <v>89</v>
      </c>
      <c r="F111" s="266"/>
      <c r="G111" s="267"/>
      <c r="H111" s="268"/>
      <c r="I111" s="262"/>
      <c r="J111" s="269"/>
      <c r="K111" s="262"/>
      <c r="M111" s="263" t="s">
        <v>322</v>
      </c>
      <c r="O111" s="252"/>
    </row>
    <row r="112" spans="1:80" ht="22.5" x14ac:dyDescent="0.2">
      <c r="A112" s="253">
        <v>57</v>
      </c>
      <c r="B112" s="254" t="s">
        <v>323</v>
      </c>
      <c r="C112" s="255" t="s">
        <v>324</v>
      </c>
      <c r="D112" s="256" t="s">
        <v>162</v>
      </c>
      <c r="E112" s="257">
        <v>237.9</v>
      </c>
      <c r="F112" s="257"/>
      <c r="G112" s="258"/>
      <c r="H112" s="259">
        <v>0</v>
      </c>
      <c r="I112" s="260">
        <f>E112*H112</f>
        <v>0</v>
      </c>
      <c r="J112" s="259">
        <v>0</v>
      </c>
      <c r="K112" s="260">
        <f>E112*J112</f>
        <v>0</v>
      </c>
      <c r="O112" s="252">
        <v>2</v>
      </c>
      <c r="AA112" s="227">
        <v>1</v>
      </c>
      <c r="AB112" s="227">
        <v>1</v>
      </c>
      <c r="AC112" s="227">
        <v>1</v>
      </c>
      <c r="AZ112" s="227">
        <v>1</v>
      </c>
      <c r="BA112" s="227">
        <f>IF(AZ112=1,G112,0)</f>
        <v>0</v>
      </c>
      <c r="BB112" s="227">
        <f>IF(AZ112=2,G112,0)</f>
        <v>0</v>
      </c>
      <c r="BC112" s="227">
        <f>IF(AZ112=3,G112,0)</f>
        <v>0</v>
      </c>
      <c r="BD112" s="227">
        <f>IF(AZ112=4,G112,0)</f>
        <v>0</v>
      </c>
      <c r="BE112" s="227">
        <f>IF(AZ112=5,G112,0)</f>
        <v>0</v>
      </c>
      <c r="CA112" s="252">
        <v>1</v>
      </c>
      <c r="CB112" s="252">
        <v>1</v>
      </c>
    </row>
    <row r="113" spans="1:80" x14ac:dyDescent="0.2">
      <c r="A113" s="261"/>
      <c r="B113" s="264"/>
      <c r="C113" s="407" t="s">
        <v>325</v>
      </c>
      <c r="D113" s="408"/>
      <c r="E113" s="265">
        <v>237.9</v>
      </c>
      <c r="F113" s="266"/>
      <c r="G113" s="267"/>
      <c r="H113" s="268"/>
      <c r="I113" s="262"/>
      <c r="J113" s="269"/>
      <c r="K113" s="262"/>
      <c r="M113" s="263" t="s">
        <v>325</v>
      </c>
      <c r="O113" s="252"/>
    </row>
    <row r="114" spans="1:80" x14ac:dyDescent="0.2">
      <c r="A114" s="253">
        <v>58</v>
      </c>
      <c r="B114" s="254" t="s">
        <v>326</v>
      </c>
      <c r="C114" s="255" t="s">
        <v>327</v>
      </c>
      <c r="D114" s="256" t="s">
        <v>216</v>
      </c>
      <c r="E114" s="257">
        <v>23.43</v>
      </c>
      <c r="F114" s="257"/>
      <c r="G114" s="258"/>
      <c r="H114" s="259">
        <v>2.16</v>
      </c>
      <c r="I114" s="260">
        <f>E114*H114</f>
        <v>50.608800000000002</v>
      </c>
      <c r="J114" s="259">
        <v>0</v>
      </c>
      <c r="K114" s="260">
        <f>E114*J114</f>
        <v>0</v>
      </c>
      <c r="O114" s="252">
        <v>2</v>
      </c>
      <c r="AA114" s="227">
        <v>1</v>
      </c>
      <c r="AB114" s="227">
        <v>1</v>
      </c>
      <c r="AC114" s="227">
        <v>1</v>
      </c>
      <c r="AZ114" s="227">
        <v>1</v>
      </c>
      <c r="BA114" s="227">
        <f>IF(AZ114=1,G114,0)</f>
        <v>0</v>
      </c>
      <c r="BB114" s="227">
        <f>IF(AZ114=2,G114,0)</f>
        <v>0</v>
      </c>
      <c r="BC114" s="227">
        <f>IF(AZ114=3,G114,0)</f>
        <v>0</v>
      </c>
      <c r="BD114" s="227">
        <f>IF(AZ114=4,G114,0)</f>
        <v>0</v>
      </c>
      <c r="BE114" s="227">
        <f>IF(AZ114=5,G114,0)</f>
        <v>0</v>
      </c>
      <c r="CA114" s="252">
        <v>1</v>
      </c>
      <c r="CB114" s="252">
        <v>1</v>
      </c>
    </row>
    <row r="115" spans="1:80" x14ac:dyDescent="0.2">
      <c r="A115" s="261"/>
      <c r="B115" s="264"/>
      <c r="C115" s="407" t="s">
        <v>328</v>
      </c>
      <c r="D115" s="408"/>
      <c r="E115" s="265">
        <v>23.43</v>
      </c>
      <c r="F115" s="266"/>
      <c r="G115" s="267"/>
      <c r="H115" s="268"/>
      <c r="I115" s="262"/>
      <c r="J115" s="269"/>
      <c r="K115" s="262"/>
      <c r="M115" s="263" t="s">
        <v>328</v>
      </c>
      <c r="O115" s="252"/>
    </row>
    <row r="116" spans="1:80" ht="22.5" x14ac:dyDescent="0.2">
      <c r="A116" s="253">
        <v>59</v>
      </c>
      <c r="B116" s="254" t="s">
        <v>329</v>
      </c>
      <c r="C116" s="255" t="s">
        <v>330</v>
      </c>
      <c r="D116" s="256" t="s">
        <v>162</v>
      </c>
      <c r="E116" s="257">
        <v>237.9</v>
      </c>
      <c r="F116" s="257"/>
      <c r="G116" s="258"/>
      <c r="H116" s="259">
        <v>0</v>
      </c>
      <c r="I116" s="260">
        <f>E116*H116</f>
        <v>0</v>
      </c>
      <c r="J116" s="259">
        <v>0</v>
      </c>
      <c r="K116" s="260">
        <f>E116*J116</f>
        <v>0</v>
      </c>
      <c r="O116" s="252">
        <v>2</v>
      </c>
      <c r="AA116" s="227">
        <v>1</v>
      </c>
      <c r="AB116" s="227">
        <v>1</v>
      </c>
      <c r="AC116" s="227">
        <v>1</v>
      </c>
      <c r="AZ116" s="227">
        <v>1</v>
      </c>
      <c r="BA116" s="227">
        <f>IF(AZ116=1,G116,0)</f>
        <v>0</v>
      </c>
      <c r="BB116" s="227">
        <f>IF(AZ116=2,G116,0)</f>
        <v>0</v>
      </c>
      <c r="BC116" s="227">
        <f>IF(AZ116=3,G116,0)</f>
        <v>0</v>
      </c>
      <c r="BD116" s="227">
        <f>IF(AZ116=4,G116,0)</f>
        <v>0</v>
      </c>
      <c r="BE116" s="227">
        <f>IF(AZ116=5,G116,0)</f>
        <v>0</v>
      </c>
      <c r="CA116" s="252">
        <v>1</v>
      </c>
      <c r="CB116" s="252">
        <v>1</v>
      </c>
    </row>
    <row r="117" spans="1:80" x14ac:dyDescent="0.2">
      <c r="A117" s="253">
        <v>60</v>
      </c>
      <c r="B117" s="254" t="s">
        <v>331</v>
      </c>
      <c r="C117" s="255" t="s">
        <v>332</v>
      </c>
      <c r="D117" s="256" t="s">
        <v>162</v>
      </c>
      <c r="E117" s="257">
        <v>156</v>
      </c>
      <c r="F117" s="257"/>
      <c r="G117" s="258"/>
      <c r="H117" s="259">
        <v>0</v>
      </c>
      <c r="I117" s="260">
        <f>E117*H117</f>
        <v>0</v>
      </c>
      <c r="J117" s="259">
        <v>0</v>
      </c>
      <c r="K117" s="260">
        <f>E117*J117</f>
        <v>0</v>
      </c>
      <c r="O117" s="252">
        <v>2</v>
      </c>
      <c r="AA117" s="227">
        <v>1</v>
      </c>
      <c r="AB117" s="227">
        <v>1</v>
      </c>
      <c r="AC117" s="227">
        <v>1</v>
      </c>
      <c r="AZ117" s="227">
        <v>1</v>
      </c>
      <c r="BA117" s="227">
        <f>IF(AZ117=1,G117,0)</f>
        <v>0</v>
      </c>
      <c r="BB117" s="227">
        <f>IF(AZ117=2,G117,0)</f>
        <v>0</v>
      </c>
      <c r="BC117" s="227">
        <f>IF(AZ117=3,G117,0)</f>
        <v>0</v>
      </c>
      <c r="BD117" s="227">
        <f>IF(AZ117=4,G117,0)</f>
        <v>0</v>
      </c>
      <c r="BE117" s="227">
        <f>IF(AZ117=5,G117,0)</f>
        <v>0</v>
      </c>
      <c r="CA117" s="252">
        <v>1</v>
      </c>
      <c r="CB117" s="252">
        <v>1</v>
      </c>
    </row>
    <row r="118" spans="1:80" x14ac:dyDescent="0.2">
      <c r="A118" s="261"/>
      <c r="B118" s="264"/>
      <c r="C118" s="407" t="s">
        <v>333</v>
      </c>
      <c r="D118" s="408"/>
      <c r="E118" s="265">
        <v>156</v>
      </c>
      <c r="F118" s="266"/>
      <c r="G118" s="267"/>
      <c r="H118" s="268"/>
      <c r="I118" s="262"/>
      <c r="J118" s="269"/>
      <c r="K118" s="262"/>
      <c r="M118" s="263" t="s">
        <v>333</v>
      </c>
      <c r="O118" s="252"/>
    </row>
    <row r="119" spans="1:80" x14ac:dyDescent="0.2">
      <c r="A119" s="253">
        <v>61</v>
      </c>
      <c r="B119" s="254" t="s">
        <v>334</v>
      </c>
      <c r="C119" s="255" t="s">
        <v>335</v>
      </c>
      <c r="D119" s="256" t="s">
        <v>162</v>
      </c>
      <c r="E119" s="257">
        <v>93</v>
      </c>
      <c r="F119" s="257"/>
      <c r="G119" s="258"/>
      <c r="H119" s="259">
        <v>0</v>
      </c>
      <c r="I119" s="260">
        <f>E119*H119</f>
        <v>0</v>
      </c>
      <c r="J119" s="259">
        <v>0</v>
      </c>
      <c r="K119" s="260">
        <f>E119*J119</f>
        <v>0</v>
      </c>
      <c r="O119" s="252">
        <v>2</v>
      </c>
      <c r="AA119" s="227">
        <v>1</v>
      </c>
      <c r="AB119" s="227">
        <v>1</v>
      </c>
      <c r="AC119" s="227">
        <v>1</v>
      </c>
      <c r="AZ119" s="227">
        <v>1</v>
      </c>
      <c r="BA119" s="227">
        <f>IF(AZ119=1,G119,0)</f>
        <v>0</v>
      </c>
      <c r="BB119" s="227">
        <f>IF(AZ119=2,G119,0)</f>
        <v>0</v>
      </c>
      <c r="BC119" s="227">
        <f>IF(AZ119=3,G119,0)</f>
        <v>0</v>
      </c>
      <c r="BD119" s="227">
        <f>IF(AZ119=4,G119,0)</f>
        <v>0</v>
      </c>
      <c r="BE119" s="227">
        <f>IF(AZ119=5,G119,0)</f>
        <v>0</v>
      </c>
      <c r="CA119" s="252">
        <v>1</v>
      </c>
      <c r="CB119" s="252">
        <v>1</v>
      </c>
    </row>
    <row r="120" spans="1:80" x14ac:dyDescent="0.2">
      <c r="A120" s="261"/>
      <c r="B120" s="264"/>
      <c r="C120" s="407" t="s">
        <v>336</v>
      </c>
      <c r="D120" s="408"/>
      <c r="E120" s="265">
        <v>89</v>
      </c>
      <c r="F120" s="266"/>
      <c r="G120" s="267"/>
      <c r="H120" s="268"/>
      <c r="I120" s="262"/>
      <c r="J120" s="269"/>
      <c r="K120" s="262"/>
      <c r="M120" s="263" t="s">
        <v>336</v>
      </c>
      <c r="O120" s="252"/>
    </row>
    <row r="121" spans="1:80" x14ac:dyDescent="0.2">
      <c r="A121" s="261"/>
      <c r="B121" s="264"/>
      <c r="C121" s="407" t="s">
        <v>337</v>
      </c>
      <c r="D121" s="408"/>
      <c r="E121" s="265">
        <v>0</v>
      </c>
      <c r="F121" s="266"/>
      <c r="G121" s="267"/>
      <c r="H121" s="268"/>
      <c r="I121" s="262"/>
      <c r="J121" s="269"/>
      <c r="K121" s="262"/>
      <c r="M121" s="263" t="s">
        <v>337</v>
      </c>
      <c r="O121" s="252"/>
    </row>
    <row r="122" spans="1:80" x14ac:dyDescent="0.2">
      <c r="A122" s="261"/>
      <c r="B122" s="264"/>
      <c r="C122" s="407" t="s">
        <v>338</v>
      </c>
      <c r="D122" s="408"/>
      <c r="E122" s="265">
        <v>4</v>
      </c>
      <c r="F122" s="266"/>
      <c r="G122" s="267"/>
      <c r="H122" s="268"/>
      <c r="I122" s="262"/>
      <c r="J122" s="269"/>
      <c r="K122" s="262"/>
      <c r="M122" s="263" t="s">
        <v>338</v>
      </c>
      <c r="O122" s="252"/>
    </row>
    <row r="123" spans="1:80" ht="22.5" x14ac:dyDescent="0.2">
      <c r="A123" s="253">
        <v>62</v>
      </c>
      <c r="B123" s="254" t="s">
        <v>339</v>
      </c>
      <c r="C123" s="255" t="s">
        <v>340</v>
      </c>
      <c r="D123" s="256" t="s">
        <v>162</v>
      </c>
      <c r="E123" s="257">
        <v>30.8</v>
      </c>
      <c r="F123" s="257"/>
      <c r="G123" s="258"/>
      <c r="H123" s="259">
        <v>0</v>
      </c>
      <c r="I123" s="260">
        <f>E123*H123</f>
        <v>0</v>
      </c>
      <c r="J123" s="259">
        <v>0</v>
      </c>
      <c r="K123" s="260">
        <f>E123*J123</f>
        <v>0</v>
      </c>
      <c r="O123" s="252">
        <v>2</v>
      </c>
      <c r="AA123" s="227">
        <v>1</v>
      </c>
      <c r="AB123" s="227">
        <v>1</v>
      </c>
      <c r="AC123" s="227">
        <v>1</v>
      </c>
      <c r="AZ123" s="227">
        <v>1</v>
      </c>
      <c r="BA123" s="227">
        <f>IF(AZ123=1,G123,0)</f>
        <v>0</v>
      </c>
      <c r="BB123" s="227">
        <f>IF(AZ123=2,G123,0)</f>
        <v>0</v>
      </c>
      <c r="BC123" s="227">
        <f>IF(AZ123=3,G123,0)</f>
        <v>0</v>
      </c>
      <c r="BD123" s="227">
        <f>IF(AZ123=4,G123,0)</f>
        <v>0</v>
      </c>
      <c r="BE123" s="227">
        <f>IF(AZ123=5,G123,0)</f>
        <v>0</v>
      </c>
      <c r="CA123" s="252">
        <v>1</v>
      </c>
      <c r="CB123" s="252">
        <v>1</v>
      </c>
    </row>
    <row r="124" spans="1:80" x14ac:dyDescent="0.2">
      <c r="A124" s="261"/>
      <c r="B124" s="264"/>
      <c r="C124" s="407" t="s">
        <v>341</v>
      </c>
      <c r="D124" s="408"/>
      <c r="E124" s="265">
        <v>30.8</v>
      </c>
      <c r="F124" s="266"/>
      <c r="G124" s="267"/>
      <c r="H124" s="268"/>
      <c r="I124" s="262"/>
      <c r="J124" s="269"/>
      <c r="K124" s="262"/>
      <c r="M124" s="263" t="s">
        <v>341</v>
      </c>
      <c r="O124" s="252"/>
    </row>
    <row r="125" spans="1:80" ht="22.5" x14ac:dyDescent="0.2">
      <c r="A125" s="253">
        <v>63</v>
      </c>
      <c r="B125" s="254" t="s">
        <v>342</v>
      </c>
      <c r="C125" s="255" t="s">
        <v>343</v>
      </c>
      <c r="D125" s="256" t="s">
        <v>162</v>
      </c>
      <c r="E125" s="257">
        <v>30.8</v>
      </c>
      <c r="F125" s="257"/>
      <c r="G125" s="258"/>
      <c r="H125" s="259">
        <v>0</v>
      </c>
      <c r="I125" s="260">
        <f>E125*H125</f>
        <v>0</v>
      </c>
      <c r="J125" s="259">
        <v>0</v>
      </c>
      <c r="K125" s="260">
        <f>E125*J125</f>
        <v>0</v>
      </c>
      <c r="O125" s="252">
        <v>2</v>
      </c>
      <c r="AA125" s="227">
        <v>1</v>
      </c>
      <c r="AB125" s="227">
        <v>1</v>
      </c>
      <c r="AC125" s="227">
        <v>1</v>
      </c>
      <c r="AZ125" s="227">
        <v>1</v>
      </c>
      <c r="BA125" s="227">
        <f>IF(AZ125=1,G125,0)</f>
        <v>0</v>
      </c>
      <c r="BB125" s="227">
        <f>IF(AZ125=2,G125,0)</f>
        <v>0</v>
      </c>
      <c r="BC125" s="227">
        <f>IF(AZ125=3,G125,0)</f>
        <v>0</v>
      </c>
      <c r="BD125" s="227">
        <f>IF(AZ125=4,G125,0)</f>
        <v>0</v>
      </c>
      <c r="BE125" s="227">
        <f>IF(AZ125=5,G125,0)</f>
        <v>0</v>
      </c>
      <c r="CA125" s="252">
        <v>1</v>
      </c>
      <c r="CB125" s="252">
        <v>1</v>
      </c>
    </row>
    <row r="126" spans="1:80" x14ac:dyDescent="0.2">
      <c r="A126" s="261"/>
      <c r="B126" s="264"/>
      <c r="C126" s="407" t="s">
        <v>344</v>
      </c>
      <c r="D126" s="408"/>
      <c r="E126" s="265">
        <v>30.8</v>
      </c>
      <c r="F126" s="266"/>
      <c r="G126" s="267"/>
      <c r="H126" s="268"/>
      <c r="I126" s="262"/>
      <c r="J126" s="269"/>
      <c r="K126" s="262"/>
      <c r="M126" s="263" t="s">
        <v>344</v>
      </c>
      <c r="O126" s="252"/>
    </row>
    <row r="127" spans="1:80" x14ac:dyDescent="0.2">
      <c r="A127" s="253">
        <v>64</v>
      </c>
      <c r="B127" s="254" t="s">
        <v>345</v>
      </c>
      <c r="C127" s="255" t="s">
        <v>346</v>
      </c>
      <c r="D127" s="256" t="s">
        <v>212</v>
      </c>
      <c r="E127" s="257">
        <v>10</v>
      </c>
      <c r="F127" s="257"/>
      <c r="G127" s="258"/>
      <c r="H127" s="259">
        <v>0</v>
      </c>
      <c r="I127" s="260">
        <f>E127*H127</f>
        <v>0</v>
      </c>
      <c r="J127" s="259">
        <v>0</v>
      </c>
      <c r="K127" s="260">
        <f>E127*J127</f>
        <v>0</v>
      </c>
      <c r="O127" s="252">
        <v>2</v>
      </c>
      <c r="AA127" s="227">
        <v>1</v>
      </c>
      <c r="AB127" s="227">
        <v>1</v>
      </c>
      <c r="AC127" s="227">
        <v>1</v>
      </c>
      <c r="AZ127" s="227">
        <v>1</v>
      </c>
      <c r="BA127" s="227">
        <f>IF(AZ127=1,G127,0)</f>
        <v>0</v>
      </c>
      <c r="BB127" s="227">
        <f>IF(AZ127=2,G127,0)</f>
        <v>0</v>
      </c>
      <c r="BC127" s="227">
        <f>IF(AZ127=3,G127,0)</f>
        <v>0</v>
      </c>
      <c r="BD127" s="227">
        <f>IF(AZ127=4,G127,0)</f>
        <v>0</v>
      </c>
      <c r="BE127" s="227">
        <f>IF(AZ127=5,G127,0)</f>
        <v>0</v>
      </c>
      <c r="CA127" s="252">
        <v>1</v>
      </c>
      <c r="CB127" s="252">
        <v>1</v>
      </c>
    </row>
    <row r="128" spans="1:80" x14ac:dyDescent="0.2">
      <c r="A128" s="253">
        <v>65</v>
      </c>
      <c r="B128" s="254" t="s">
        <v>347</v>
      </c>
      <c r="C128" s="255" t="s">
        <v>348</v>
      </c>
      <c r="D128" s="256" t="s">
        <v>216</v>
      </c>
      <c r="E128" s="257">
        <v>0.24</v>
      </c>
      <c r="F128" s="257"/>
      <c r="G128" s="258"/>
      <c r="H128" s="259">
        <v>0</v>
      </c>
      <c r="I128" s="260">
        <f>E128*H128</f>
        <v>0</v>
      </c>
      <c r="J128" s="259"/>
      <c r="K128" s="260">
        <f>E128*J128</f>
        <v>0</v>
      </c>
      <c r="O128" s="252">
        <v>2</v>
      </c>
      <c r="AA128" s="227">
        <v>12</v>
      </c>
      <c r="AB128" s="227">
        <v>0</v>
      </c>
      <c r="AC128" s="227">
        <v>86</v>
      </c>
      <c r="AZ128" s="227">
        <v>1</v>
      </c>
      <c r="BA128" s="227">
        <f>IF(AZ128=1,G128,0)</f>
        <v>0</v>
      </c>
      <c r="BB128" s="227">
        <f>IF(AZ128=2,G128,0)</f>
        <v>0</v>
      </c>
      <c r="BC128" s="227">
        <f>IF(AZ128=3,G128,0)</f>
        <v>0</v>
      </c>
      <c r="BD128" s="227">
        <f>IF(AZ128=4,G128,0)</f>
        <v>0</v>
      </c>
      <c r="BE128" s="227">
        <f>IF(AZ128=5,G128,0)</f>
        <v>0</v>
      </c>
      <c r="CA128" s="252">
        <v>12</v>
      </c>
      <c r="CB128" s="252">
        <v>0</v>
      </c>
    </row>
    <row r="129" spans="1:80" x14ac:dyDescent="0.2">
      <c r="A129" s="261"/>
      <c r="B129" s="264"/>
      <c r="C129" s="407" t="s">
        <v>349</v>
      </c>
      <c r="D129" s="408"/>
      <c r="E129" s="265">
        <v>0.24</v>
      </c>
      <c r="F129" s="266"/>
      <c r="G129" s="267"/>
      <c r="H129" s="268"/>
      <c r="I129" s="262"/>
      <c r="J129" s="269"/>
      <c r="K129" s="262"/>
      <c r="M129" s="263" t="s">
        <v>349</v>
      </c>
      <c r="O129" s="252"/>
    </row>
    <row r="130" spans="1:80" ht="22.5" x14ac:dyDescent="0.2">
      <c r="A130" s="253">
        <v>66</v>
      </c>
      <c r="B130" s="254" t="s">
        <v>350</v>
      </c>
      <c r="C130" s="255" t="s">
        <v>351</v>
      </c>
      <c r="D130" s="256" t="s">
        <v>352</v>
      </c>
      <c r="E130" s="257">
        <v>39</v>
      </c>
      <c r="F130" s="257"/>
      <c r="G130" s="258"/>
      <c r="H130" s="259">
        <v>0</v>
      </c>
      <c r="I130" s="260">
        <f>E130*H130</f>
        <v>0</v>
      </c>
      <c r="J130" s="259"/>
      <c r="K130" s="260">
        <f>E130*J130</f>
        <v>0</v>
      </c>
      <c r="O130" s="252">
        <v>2</v>
      </c>
      <c r="AA130" s="227">
        <v>3</v>
      </c>
      <c r="AB130" s="227">
        <v>1</v>
      </c>
      <c r="AC130" s="227">
        <v>58380129</v>
      </c>
      <c r="AZ130" s="227">
        <v>1</v>
      </c>
      <c r="BA130" s="227">
        <f>IF(AZ130=1,G130,0)</f>
        <v>0</v>
      </c>
      <c r="BB130" s="227">
        <f>IF(AZ130=2,G130,0)</f>
        <v>0</v>
      </c>
      <c r="BC130" s="227">
        <f>IF(AZ130=3,G130,0)</f>
        <v>0</v>
      </c>
      <c r="BD130" s="227">
        <f>IF(AZ130=4,G130,0)</f>
        <v>0</v>
      </c>
      <c r="BE130" s="227">
        <f>IF(AZ130=5,G130,0)</f>
        <v>0</v>
      </c>
      <c r="CA130" s="252">
        <v>3</v>
      </c>
      <c r="CB130" s="252">
        <v>1</v>
      </c>
    </row>
    <row r="131" spans="1:80" x14ac:dyDescent="0.2">
      <c r="A131" s="261"/>
      <c r="B131" s="264"/>
      <c r="C131" s="407" t="s">
        <v>353</v>
      </c>
      <c r="D131" s="408"/>
      <c r="E131" s="265">
        <v>39</v>
      </c>
      <c r="F131" s="266"/>
      <c r="G131" s="267"/>
      <c r="H131" s="268"/>
      <c r="I131" s="262"/>
      <c r="J131" s="269"/>
      <c r="K131" s="262"/>
      <c r="M131" s="263" t="s">
        <v>353</v>
      </c>
      <c r="O131" s="252"/>
    </row>
    <row r="132" spans="1:80" x14ac:dyDescent="0.2">
      <c r="A132" s="253">
        <v>67</v>
      </c>
      <c r="B132" s="254" t="s">
        <v>354</v>
      </c>
      <c r="C132" s="255" t="s">
        <v>355</v>
      </c>
      <c r="D132" s="256" t="s">
        <v>162</v>
      </c>
      <c r="E132" s="257">
        <v>347.9</v>
      </c>
      <c r="F132" s="257"/>
      <c r="G132" s="258"/>
      <c r="H132" s="259">
        <v>0</v>
      </c>
      <c r="I132" s="260">
        <f>E132*H132</f>
        <v>0</v>
      </c>
      <c r="J132" s="259"/>
      <c r="K132" s="260">
        <f>E132*J132</f>
        <v>0</v>
      </c>
      <c r="O132" s="252">
        <v>2</v>
      </c>
      <c r="AA132" s="227">
        <v>3</v>
      </c>
      <c r="AB132" s="227">
        <v>1</v>
      </c>
      <c r="AC132" s="227">
        <v>58381325</v>
      </c>
      <c r="AZ132" s="227">
        <v>1</v>
      </c>
      <c r="BA132" s="227">
        <f>IF(AZ132=1,G132,0)</f>
        <v>0</v>
      </c>
      <c r="BB132" s="227">
        <f>IF(AZ132=2,G132,0)</f>
        <v>0</v>
      </c>
      <c r="BC132" s="227">
        <f>IF(AZ132=3,G132,0)</f>
        <v>0</v>
      </c>
      <c r="BD132" s="227">
        <f>IF(AZ132=4,G132,0)</f>
        <v>0</v>
      </c>
      <c r="BE132" s="227">
        <f>IF(AZ132=5,G132,0)</f>
        <v>0</v>
      </c>
      <c r="CA132" s="252">
        <v>3</v>
      </c>
      <c r="CB132" s="252">
        <v>1</v>
      </c>
    </row>
    <row r="133" spans="1:80" x14ac:dyDescent="0.2">
      <c r="A133" s="253">
        <v>68</v>
      </c>
      <c r="B133" s="254" t="s">
        <v>356</v>
      </c>
      <c r="C133" s="255" t="s">
        <v>357</v>
      </c>
      <c r="D133" s="256" t="s">
        <v>162</v>
      </c>
      <c r="E133" s="257">
        <v>91.67</v>
      </c>
      <c r="F133" s="257"/>
      <c r="G133" s="258"/>
      <c r="H133" s="259">
        <v>0</v>
      </c>
      <c r="I133" s="260">
        <f>E133*H133</f>
        <v>0</v>
      </c>
      <c r="J133" s="259"/>
      <c r="K133" s="260">
        <f>E133*J133</f>
        <v>0</v>
      </c>
      <c r="O133" s="252">
        <v>2</v>
      </c>
      <c r="AA133" s="227">
        <v>3</v>
      </c>
      <c r="AB133" s="227">
        <v>1</v>
      </c>
      <c r="AC133" s="227">
        <v>59245020</v>
      </c>
      <c r="AZ133" s="227">
        <v>1</v>
      </c>
      <c r="BA133" s="227">
        <f>IF(AZ133=1,G133,0)</f>
        <v>0</v>
      </c>
      <c r="BB133" s="227">
        <f>IF(AZ133=2,G133,0)</f>
        <v>0</v>
      </c>
      <c r="BC133" s="227">
        <f>IF(AZ133=3,G133,0)</f>
        <v>0</v>
      </c>
      <c r="BD133" s="227">
        <f>IF(AZ133=4,G133,0)</f>
        <v>0</v>
      </c>
      <c r="BE133" s="227">
        <f>IF(AZ133=5,G133,0)</f>
        <v>0</v>
      </c>
      <c r="CA133" s="252">
        <v>3</v>
      </c>
      <c r="CB133" s="252">
        <v>1</v>
      </c>
    </row>
    <row r="134" spans="1:80" x14ac:dyDescent="0.2">
      <c r="A134" s="261"/>
      <c r="B134" s="264"/>
      <c r="C134" s="407" t="s">
        <v>358</v>
      </c>
      <c r="D134" s="408"/>
      <c r="E134" s="265">
        <v>91.67</v>
      </c>
      <c r="F134" s="266"/>
      <c r="G134" s="267"/>
      <c r="H134" s="268"/>
      <c r="I134" s="262"/>
      <c r="J134" s="269"/>
      <c r="K134" s="262"/>
      <c r="M134" s="263" t="s">
        <v>358</v>
      </c>
      <c r="O134" s="252"/>
    </row>
    <row r="135" spans="1:80" ht="22.5" x14ac:dyDescent="0.2">
      <c r="A135" s="253">
        <v>69</v>
      </c>
      <c r="B135" s="254" t="s">
        <v>359</v>
      </c>
      <c r="C135" s="255" t="s">
        <v>360</v>
      </c>
      <c r="D135" s="256" t="s">
        <v>162</v>
      </c>
      <c r="E135" s="257">
        <v>31.724</v>
      </c>
      <c r="F135" s="257"/>
      <c r="G135" s="258"/>
      <c r="H135" s="259">
        <v>0</v>
      </c>
      <c r="I135" s="260">
        <f>E135*H135</f>
        <v>0</v>
      </c>
      <c r="J135" s="259"/>
      <c r="K135" s="260">
        <f>E135*J135</f>
        <v>0</v>
      </c>
      <c r="O135" s="252">
        <v>2</v>
      </c>
      <c r="AA135" s="227">
        <v>3</v>
      </c>
      <c r="AB135" s="227">
        <v>1</v>
      </c>
      <c r="AC135" s="227">
        <v>59245021</v>
      </c>
      <c r="AZ135" s="227">
        <v>1</v>
      </c>
      <c r="BA135" s="227">
        <f>IF(AZ135=1,G135,0)</f>
        <v>0</v>
      </c>
      <c r="BB135" s="227">
        <f>IF(AZ135=2,G135,0)</f>
        <v>0</v>
      </c>
      <c r="BC135" s="227">
        <f>IF(AZ135=3,G135,0)</f>
        <v>0</v>
      </c>
      <c r="BD135" s="227">
        <f>IF(AZ135=4,G135,0)</f>
        <v>0</v>
      </c>
      <c r="BE135" s="227">
        <f>IF(AZ135=5,G135,0)</f>
        <v>0</v>
      </c>
      <c r="CA135" s="252">
        <v>3</v>
      </c>
      <c r="CB135" s="252">
        <v>1</v>
      </c>
    </row>
    <row r="136" spans="1:80" x14ac:dyDescent="0.2">
      <c r="A136" s="261"/>
      <c r="B136" s="264"/>
      <c r="C136" s="407" t="s">
        <v>361</v>
      </c>
      <c r="D136" s="408"/>
      <c r="E136" s="265">
        <v>31.724</v>
      </c>
      <c r="F136" s="266"/>
      <c r="G136" s="267"/>
      <c r="H136" s="268"/>
      <c r="I136" s="262"/>
      <c r="J136" s="269"/>
      <c r="K136" s="262"/>
      <c r="M136" s="263" t="s">
        <v>361</v>
      </c>
      <c r="O136" s="252"/>
    </row>
    <row r="137" spans="1:80" x14ac:dyDescent="0.2">
      <c r="A137" s="253">
        <v>70</v>
      </c>
      <c r="B137" s="254" t="s">
        <v>362</v>
      </c>
      <c r="C137" s="255" t="s">
        <v>363</v>
      </c>
      <c r="D137" s="256" t="s">
        <v>162</v>
      </c>
      <c r="E137" s="257">
        <v>4.12</v>
      </c>
      <c r="F137" s="257"/>
      <c r="G137" s="258"/>
      <c r="H137" s="259">
        <v>0</v>
      </c>
      <c r="I137" s="260">
        <f>E137*H137</f>
        <v>0</v>
      </c>
      <c r="J137" s="259"/>
      <c r="K137" s="260">
        <f>E137*J137</f>
        <v>0</v>
      </c>
      <c r="O137" s="252">
        <v>2</v>
      </c>
      <c r="AA137" s="227">
        <v>3</v>
      </c>
      <c r="AB137" s="227">
        <v>1</v>
      </c>
      <c r="AC137" s="227">
        <v>59245110</v>
      </c>
      <c r="AZ137" s="227">
        <v>1</v>
      </c>
      <c r="BA137" s="227">
        <f>IF(AZ137=1,G137,0)</f>
        <v>0</v>
      </c>
      <c r="BB137" s="227">
        <f>IF(AZ137=2,G137,0)</f>
        <v>0</v>
      </c>
      <c r="BC137" s="227">
        <f>IF(AZ137=3,G137,0)</f>
        <v>0</v>
      </c>
      <c r="BD137" s="227">
        <f>IF(AZ137=4,G137,0)</f>
        <v>0</v>
      </c>
      <c r="BE137" s="227">
        <f>IF(AZ137=5,G137,0)</f>
        <v>0</v>
      </c>
      <c r="CA137" s="252">
        <v>3</v>
      </c>
      <c r="CB137" s="252">
        <v>1</v>
      </c>
    </row>
    <row r="138" spans="1:80" x14ac:dyDescent="0.2">
      <c r="A138" s="261"/>
      <c r="B138" s="264"/>
      <c r="C138" s="407" t="s">
        <v>364</v>
      </c>
      <c r="D138" s="408"/>
      <c r="E138" s="265">
        <v>4.12</v>
      </c>
      <c r="F138" s="266"/>
      <c r="G138" s="267"/>
      <c r="H138" s="268"/>
      <c r="I138" s="262"/>
      <c r="J138" s="269"/>
      <c r="K138" s="262"/>
      <c r="M138" s="263" t="s">
        <v>364</v>
      </c>
      <c r="O138" s="252"/>
    </row>
    <row r="139" spans="1:80" x14ac:dyDescent="0.2">
      <c r="A139" s="270"/>
      <c r="B139" s="271" t="s">
        <v>101</v>
      </c>
      <c r="C139" s="272" t="s">
        <v>309</v>
      </c>
      <c r="D139" s="273"/>
      <c r="E139" s="274"/>
      <c r="F139" s="275"/>
      <c r="G139" s="276"/>
      <c r="H139" s="277"/>
      <c r="I139" s="278">
        <f>SUM(I102:I138)</f>
        <v>50.608800000000002</v>
      </c>
      <c r="J139" s="277"/>
      <c r="K139" s="278">
        <f>SUM(K102:K138)</f>
        <v>0</v>
      </c>
      <c r="O139" s="252">
        <v>4</v>
      </c>
      <c r="BA139" s="279">
        <f>SUM(BA102:BA138)</f>
        <v>0</v>
      </c>
      <c r="BB139" s="279">
        <f>SUM(BB102:BB138)</f>
        <v>0</v>
      </c>
      <c r="BC139" s="279">
        <f>SUM(BC102:BC138)</f>
        <v>0</v>
      </c>
      <c r="BD139" s="279">
        <f>SUM(BD102:BD138)</f>
        <v>0</v>
      </c>
      <c r="BE139" s="279">
        <f>SUM(BE102:BE138)</f>
        <v>0</v>
      </c>
    </row>
    <row r="140" spans="1:80" x14ac:dyDescent="0.2">
      <c r="A140" s="242" t="s">
        <v>98</v>
      </c>
      <c r="B140" s="243" t="s">
        <v>253</v>
      </c>
      <c r="C140" s="244" t="s">
        <v>365</v>
      </c>
      <c r="D140" s="245"/>
      <c r="E140" s="246"/>
      <c r="F140" s="246"/>
      <c r="G140" s="247"/>
      <c r="H140" s="248"/>
      <c r="I140" s="249"/>
      <c r="J140" s="250"/>
      <c r="K140" s="251"/>
      <c r="O140" s="252">
        <v>1</v>
      </c>
    </row>
    <row r="141" spans="1:80" x14ac:dyDescent="0.2">
      <c r="A141" s="253">
        <v>71</v>
      </c>
      <c r="B141" s="254" t="s">
        <v>367</v>
      </c>
      <c r="C141" s="255" t="s">
        <v>368</v>
      </c>
      <c r="D141" s="256" t="s">
        <v>212</v>
      </c>
      <c r="E141" s="257">
        <v>15</v>
      </c>
      <c r="F141" s="257"/>
      <c r="G141" s="258"/>
      <c r="H141" s="259">
        <v>0</v>
      </c>
      <c r="I141" s="260">
        <f>E141*H141</f>
        <v>0</v>
      </c>
      <c r="J141" s="259">
        <v>0</v>
      </c>
      <c r="K141" s="260">
        <f>E141*J141</f>
        <v>0</v>
      </c>
      <c r="O141" s="252">
        <v>2</v>
      </c>
      <c r="AA141" s="227">
        <v>1</v>
      </c>
      <c r="AB141" s="227">
        <v>1</v>
      </c>
      <c r="AC141" s="227">
        <v>1</v>
      </c>
      <c r="AZ141" s="227">
        <v>1</v>
      </c>
      <c r="BA141" s="227">
        <f>IF(AZ141=1,G141,0)</f>
        <v>0</v>
      </c>
      <c r="BB141" s="227">
        <f>IF(AZ141=2,G141,0)</f>
        <v>0</v>
      </c>
      <c r="BC141" s="227">
        <f>IF(AZ141=3,G141,0)</f>
        <v>0</v>
      </c>
      <c r="BD141" s="227">
        <f>IF(AZ141=4,G141,0)</f>
        <v>0</v>
      </c>
      <c r="BE141" s="227">
        <f>IF(AZ141=5,G141,0)</f>
        <v>0</v>
      </c>
      <c r="CA141" s="252">
        <v>1</v>
      </c>
      <c r="CB141" s="252">
        <v>1</v>
      </c>
    </row>
    <row r="142" spans="1:80" x14ac:dyDescent="0.2">
      <c r="A142" s="253">
        <v>72</v>
      </c>
      <c r="B142" s="254" t="s">
        <v>369</v>
      </c>
      <c r="C142" s="255" t="s">
        <v>370</v>
      </c>
      <c r="D142" s="256" t="s">
        <v>212</v>
      </c>
      <c r="E142" s="257">
        <v>15</v>
      </c>
      <c r="F142" s="257"/>
      <c r="G142" s="258"/>
      <c r="H142" s="259">
        <v>6.0000000000000001E-3</v>
      </c>
      <c r="I142" s="260">
        <f>E142*H142</f>
        <v>0.09</v>
      </c>
      <c r="J142" s="259">
        <v>0</v>
      </c>
      <c r="K142" s="260">
        <f>E142*J142</f>
        <v>0</v>
      </c>
      <c r="O142" s="252">
        <v>2</v>
      </c>
      <c r="AA142" s="227">
        <v>1</v>
      </c>
      <c r="AB142" s="227">
        <v>1</v>
      </c>
      <c r="AC142" s="227">
        <v>1</v>
      </c>
      <c r="AZ142" s="227">
        <v>1</v>
      </c>
      <c r="BA142" s="227">
        <f>IF(AZ142=1,G142,0)</f>
        <v>0</v>
      </c>
      <c r="BB142" s="227">
        <f>IF(AZ142=2,G142,0)</f>
        <v>0</v>
      </c>
      <c r="BC142" s="227">
        <f>IF(AZ142=3,G142,0)</f>
        <v>0</v>
      </c>
      <c r="BD142" s="227">
        <f>IF(AZ142=4,G142,0)</f>
        <v>0</v>
      </c>
      <c r="BE142" s="227">
        <f>IF(AZ142=5,G142,0)</f>
        <v>0</v>
      </c>
      <c r="CA142" s="252">
        <v>1</v>
      </c>
      <c r="CB142" s="252">
        <v>1</v>
      </c>
    </row>
    <row r="143" spans="1:80" x14ac:dyDescent="0.2">
      <c r="A143" s="253">
        <v>73</v>
      </c>
      <c r="B143" s="254" t="s">
        <v>371</v>
      </c>
      <c r="C143" s="255" t="s">
        <v>372</v>
      </c>
      <c r="D143" s="256" t="s">
        <v>212</v>
      </c>
      <c r="E143" s="257">
        <v>15</v>
      </c>
      <c r="F143" s="257"/>
      <c r="G143" s="258"/>
      <c r="H143" s="259">
        <v>0</v>
      </c>
      <c r="I143" s="260">
        <f>E143*H143</f>
        <v>0</v>
      </c>
      <c r="J143" s="259"/>
      <c r="K143" s="260">
        <f>E143*J143</f>
        <v>0</v>
      </c>
      <c r="O143" s="252">
        <v>2</v>
      </c>
      <c r="AA143" s="227">
        <v>12</v>
      </c>
      <c r="AB143" s="227">
        <v>0</v>
      </c>
      <c r="AC143" s="227">
        <v>143</v>
      </c>
      <c r="AZ143" s="227">
        <v>1</v>
      </c>
      <c r="BA143" s="227">
        <f>IF(AZ143=1,G143,0)</f>
        <v>0</v>
      </c>
      <c r="BB143" s="227">
        <f>IF(AZ143=2,G143,0)</f>
        <v>0</v>
      </c>
      <c r="BC143" s="227">
        <f>IF(AZ143=3,G143,0)</f>
        <v>0</v>
      </c>
      <c r="BD143" s="227">
        <f>IF(AZ143=4,G143,0)</f>
        <v>0</v>
      </c>
      <c r="BE143" s="227">
        <f>IF(AZ143=5,G143,0)</f>
        <v>0</v>
      </c>
      <c r="CA143" s="252">
        <v>12</v>
      </c>
      <c r="CB143" s="252">
        <v>0</v>
      </c>
    </row>
    <row r="144" spans="1:80" ht="22.5" x14ac:dyDescent="0.2">
      <c r="A144" s="253">
        <v>74</v>
      </c>
      <c r="B144" s="254" t="s">
        <v>373</v>
      </c>
      <c r="C144" s="255" t="s">
        <v>374</v>
      </c>
      <c r="D144" s="256" t="s">
        <v>216</v>
      </c>
      <c r="E144" s="257">
        <v>0.7</v>
      </c>
      <c r="F144" s="257"/>
      <c r="G144" s="258"/>
      <c r="H144" s="259">
        <v>0</v>
      </c>
      <c r="I144" s="260">
        <f>E144*H144</f>
        <v>0</v>
      </c>
      <c r="J144" s="259">
        <v>0</v>
      </c>
      <c r="K144" s="260">
        <f>E144*J144</f>
        <v>0</v>
      </c>
      <c r="O144" s="252">
        <v>2</v>
      </c>
      <c r="AA144" s="227">
        <v>1</v>
      </c>
      <c r="AB144" s="227">
        <v>1</v>
      </c>
      <c r="AC144" s="227">
        <v>1</v>
      </c>
      <c r="AZ144" s="227">
        <v>1</v>
      </c>
      <c r="BA144" s="227">
        <f>IF(AZ144=1,G144,0)</f>
        <v>0</v>
      </c>
      <c r="BB144" s="227">
        <f>IF(AZ144=2,G144,0)</f>
        <v>0</v>
      </c>
      <c r="BC144" s="227">
        <f>IF(AZ144=3,G144,0)</f>
        <v>0</v>
      </c>
      <c r="BD144" s="227">
        <f>IF(AZ144=4,G144,0)</f>
        <v>0</v>
      </c>
      <c r="BE144" s="227">
        <f>IF(AZ144=5,G144,0)</f>
        <v>0</v>
      </c>
      <c r="CA144" s="252">
        <v>1</v>
      </c>
      <c r="CB144" s="252">
        <v>1</v>
      </c>
    </row>
    <row r="145" spans="1:80" x14ac:dyDescent="0.2">
      <c r="A145" s="270"/>
      <c r="B145" s="271" t="s">
        <v>101</v>
      </c>
      <c r="C145" s="272" t="s">
        <v>366</v>
      </c>
      <c r="D145" s="273"/>
      <c r="E145" s="274"/>
      <c r="F145" s="275"/>
      <c r="G145" s="276"/>
      <c r="H145" s="277"/>
      <c r="I145" s="278">
        <f>SUM(I140:I144)</f>
        <v>0.09</v>
      </c>
      <c r="J145" s="277"/>
      <c r="K145" s="278">
        <f>SUM(K140:K144)</f>
        <v>0</v>
      </c>
      <c r="O145" s="252">
        <v>4</v>
      </c>
      <c r="BA145" s="279">
        <f>SUM(BA140:BA144)</f>
        <v>0</v>
      </c>
      <c r="BB145" s="279">
        <f>SUM(BB140:BB144)</f>
        <v>0</v>
      </c>
      <c r="BC145" s="279">
        <f>SUM(BC140:BC144)</f>
        <v>0</v>
      </c>
      <c r="BD145" s="279">
        <f>SUM(BD140:BD144)</f>
        <v>0</v>
      </c>
      <c r="BE145" s="279">
        <f>SUM(BE140:BE144)</f>
        <v>0</v>
      </c>
    </row>
    <row r="146" spans="1:80" x14ac:dyDescent="0.2">
      <c r="A146" s="242" t="s">
        <v>98</v>
      </c>
      <c r="B146" s="243" t="s">
        <v>375</v>
      </c>
      <c r="C146" s="244" t="s">
        <v>376</v>
      </c>
      <c r="D146" s="245"/>
      <c r="E146" s="246"/>
      <c r="F146" s="246"/>
      <c r="G146" s="247"/>
      <c r="H146" s="248"/>
      <c r="I146" s="249"/>
      <c r="J146" s="250"/>
      <c r="K146" s="251"/>
      <c r="O146" s="252">
        <v>1</v>
      </c>
    </row>
    <row r="147" spans="1:80" ht="22.5" x14ac:dyDescent="0.2">
      <c r="A147" s="253">
        <v>75</v>
      </c>
      <c r="B147" s="254" t="s">
        <v>378</v>
      </c>
      <c r="C147" s="255" t="s">
        <v>379</v>
      </c>
      <c r="D147" s="256" t="s">
        <v>162</v>
      </c>
      <c r="E147" s="257">
        <v>1900</v>
      </c>
      <c r="F147" s="257"/>
      <c r="G147" s="258"/>
      <c r="H147" s="259">
        <v>0</v>
      </c>
      <c r="I147" s="260">
        <f>E147*H147</f>
        <v>0</v>
      </c>
      <c r="J147" s="259">
        <v>0</v>
      </c>
      <c r="K147" s="260">
        <f>E147*J147</f>
        <v>0</v>
      </c>
      <c r="O147" s="252">
        <v>2</v>
      </c>
      <c r="AA147" s="227">
        <v>1</v>
      </c>
      <c r="AB147" s="227">
        <v>1</v>
      </c>
      <c r="AC147" s="227">
        <v>1</v>
      </c>
      <c r="AZ147" s="227">
        <v>1</v>
      </c>
      <c r="BA147" s="227">
        <f>IF(AZ147=1,G147,0)</f>
        <v>0</v>
      </c>
      <c r="BB147" s="227">
        <f>IF(AZ147=2,G147,0)</f>
        <v>0</v>
      </c>
      <c r="BC147" s="227">
        <f>IF(AZ147=3,G147,0)</f>
        <v>0</v>
      </c>
      <c r="BD147" s="227">
        <f>IF(AZ147=4,G147,0)</f>
        <v>0</v>
      </c>
      <c r="BE147" s="227">
        <f>IF(AZ147=5,G147,0)</f>
        <v>0</v>
      </c>
      <c r="CA147" s="252">
        <v>1</v>
      </c>
      <c r="CB147" s="252">
        <v>1</v>
      </c>
    </row>
    <row r="148" spans="1:80" x14ac:dyDescent="0.2">
      <c r="A148" s="261"/>
      <c r="B148" s="264"/>
      <c r="C148" s="407" t="s">
        <v>380</v>
      </c>
      <c r="D148" s="408"/>
      <c r="E148" s="265">
        <v>1900</v>
      </c>
      <c r="F148" s="266"/>
      <c r="G148" s="267"/>
      <c r="H148" s="268"/>
      <c r="I148" s="262"/>
      <c r="J148" s="269"/>
      <c r="K148" s="262"/>
      <c r="M148" s="263" t="s">
        <v>380</v>
      </c>
      <c r="O148" s="252"/>
    </row>
    <row r="149" spans="1:80" ht="22.5" x14ac:dyDescent="0.2">
      <c r="A149" s="253">
        <v>76</v>
      </c>
      <c r="B149" s="254" t="s">
        <v>381</v>
      </c>
      <c r="C149" s="255" t="s">
        <v>382</v>
      </c>
      <c r="D149" s="256" t="s">
        <v>162</v>
      </c>
      <c r="E149" s="257">
        <v>3800</v>
      </c>
      <c r="F149" s="257"/>
      <c r="G149" s="258"/>
      <c r="H149" s="259">
        <v>0</v>
      </c>
      <c r="I149" s="260">
        <f>E149*H149</f>
        <v>0</v>
      </c>
      <c r="J149" s="259">
        <v>0</v>
      </c>
      <c r="K149" s="260">
        <f>E149*J149</f>
        <v>0</v>
      </c>
      <c r="O149" s="252">
        <v>2</v>
      </c>
      <c r="AA149" s="227">
        <v>1</v>
      </c>
      <c r="AB149" s="227">
        <v>0</v>
      </c>
      <c r="AC149" s="227">
        <v>0</v>
      </c>
      <c r="AZ149" s="227">
        <v>1</v>
      </c>
      <c r="BA149" s="227">
        <f>IF(AZ149=1,G149,0)</f>
        <v>0</v>
      </c>
      <c r="BB149" s="227">
        <f>IF(AZ149=2,G149,0)</f>
        <v>0</v>
      </c>
      <c r="BC149" s="227">
        <f>IF(AZ149=3,G149,0)</f>
        <v>0</v>
      </c>
      <c r="BD149" s="227">
        <f>IF(AZ149=4,G149,0)</f>
        <v>0</v>
      </c>
      <c r="BE149" s="227">
        <f>IF(AZ149=5,G149,0)</f>
        <v>0</v>
      </c>
      <c r="CA149" s="252">
        <v>1</v>
      </c>
      <c r="CB149" s="252">
        <v>0</v>
      </c>
    </row>
    <row r="150" spans="1:80" x14ac:dyDescent="0.2">
      <c r="A150" s="261"/>
      <c r="B150" s="264"/>
      <c r="C150" s="407" t="s">
        <v>383</v>
      </c>
      <c r="D150" s="408"/>
      <c r="E150" s="265">
        <v>3800</v>
      </c>
      <c r="F150" s="266"/>
      <c r="G150" s="267"/>
      <c r="H150" s="268"/>
      <c r="I150" s="262"/>
      <c r="J150" s="269"/>
      <c r="K150" s="262"/>
      <c r="M150" s="263" t="s">
        <v>383</v>
      </c>
      <c r="O150" s="252"/>
    </row>
    <row r="151" spans="1:80" x14ac:dyDescent="0.2">
      <c r="A151" s="253">
        <v>77</v>
      </c>
      <c r="B151" s="254" t="s">
        <v>384</v>
      </c>
      <c r="C151" s="255" t="s">
        <v>385</v>
      </c>
      <c r="D151" s="256" t="s">
        <v>162</v>
      </c>
      <c r="E151" s="257">
        <v>1900</v>
      </c>
      <c r="F151" s="257"/>
      <c r="G151" s="258"/>
      <c r="H151" s="259">
        <v>0</v>
      </c>
      <c r="I151" s="260">
        <f>E151*H151</f>
        <v>0</v>
      </c>
      <c r="J151" s="259">
        <v>0</v>
      </c>
      <c r="K151" s="260">
        <f>E151*J151</f>
        <v>0</v>
      </c>
      <c r="O151" s="252">
        <v>2</v>
      </c>
      <c r="AA151" s="227">
        <v>1</v>
      </c>
      <c r="AB151" s="227">
        <v>1</v>
      </c>
      <c r="AC151" s="227">
        <v>1</v>
      </c>
      <c r="AZ151" s="227">
        <v>1</v>
      </c>
      <c r="BA151" s="227">
        <f>IF(AZ151=1,G151,0)</f>
        <v>0</v>
      </c>
      <c r="BB151" s="227">
        <f>IF(AZ151=2,G151,0)</f>
        <v>0</v>
      </c>
      <c r="BC151" s="227">
        <f>IF(AZ151=3,G151,0)</f>
        <v>0</v>
      </c>
      <c r="BD151" s="227">
        <f>IF(AZ151=4,G151,0)</f>
        <v>0</v>
      </c>
      <c r="BE151" s="227">
        <f>IF(AZ151=5,G151,0)</f>
        <v>0</v>
      </c>
      <c r="CA151" s="252">
        <v>1</v>
      </c>
      <c r="CB151" s="252">
        <v>1</v>
      </c>
    </row>
    <row r="152" spans="1:80" x14ac:dyDescent="0.2">
      <c r="A152" s="253">
        <v>78</v>
      </c>
      <c r="B152" s="254" t="s">
        <v>386</v>
      </c>
      <c r="C152" s="255" t="s">
        <v>387</v>
      </c>
      <c r="D152" s="256" t="s">
        <v>162</v>
      </c>
      <c r="E152" s="257">
        <v>1900</v>
      </c>
      <c r="F152" s="257"/>
      <c r="G152" s="258"/>
      <c r="H152" s="259">
        <v>0</v>
      </c>
      <c r="I152" s="260">
        <f>E152*H152</f>
        <v>0</v>
      </c>
      <c r="J152" s="259">
        <v>0</v>
      </c>
      <c r="K152" s="260">
        <f>E152*J152</f>
        <v>0</v>
      </c>
      <c r="O152" s="252">
        <v>2</v>
      </c>
      <c r="AA152" s="227">
        <v>1</v>
      </c>
      <c r="AB152" s="227">
        <v>0</v>
      </c>
      <c r="AC152" s="227">
        <v>0</v>
      </c>
      <c r="AZ152" s="227">
        <v>1</v>
      </c>
      <c r="BA152" s="227">
        <f>IF(AZ152=1,G152,0)</f>
        <v>0</v>
      </c>
      <c r="BB152" s="227">
        <f>IF(AZ152=2,G152,0)</f>
        <v>0</v>
      </c>
      <c r="BC152" s="227">
        <f>IF(AZ152=3,G152,0)</f>
        <v>0</v>
      </c>
      <c r="BD152" s="227">
        <f>IF(AZ152=4,G152,0)</f>
        <v>0</v>
      </c>
      <c r="BE152" s="227">
        <f>IF(AZ152=5,G152,0)</f>
        <v>0</v>
      </c>
      <c r="CA152" s="252">
        <v>1</v>
      </c>
      <c r="CB152" s="252">
        <v>0</v>
      </c>
    </row>
    <row r="153" spans="1:80" x14ac:dyDescent="0.2">
      <c r="A153" s="253">
        <v>79</v>
      </c>
      <c r="B153" s="254" t="s">
        <v>388</v>
      </c>
      <c r="C153" s="255" t="s">
        <v>389</v>
      </c>
      <c r="D153" s="256" t="s">
        <v>162</v>
      </c>
      <c r="E153" s="257">
        <v>1900</v>
      </c>
      <c r="F153" s="257"/>
      <c r="G153" s="258"/>
      <c r="H153" s="259">
        <v>0</v>
      </c>
      <c r="I153" s="260">
        <f>E153*H153</f>
        <v>0</v>
      </c>
      <c r="J153" s="259">
        <v>0</v>
      </c>
      <c r="K153" s="260">
        <f>E153*J153</f>
        <v>0</v>
      </c>
      <c r="O153" s="252">
        <v>2</v>
      </c>
      <c r="AA153" s="227">
        <v>1</v>
      </c>
      <c r="AB153" s="227">
        <v>1</v>
      </c>
      <c r="AC153" s="227">
        <v>1</v>
      </c>
      <c r="AZ153" s="227">
        <v>1</v>
      </c>
      <c r="BA153" s="227">
        <f>IF(AZ153=1,G153,0)</f>
        <v>0</v>
      </c>
      <c r="BB153" s="227">
        <f>IF(AZ153=2,G153,0)</f>
        <v>0</v>
      </c>
      <c r="BC153" s="227">
        <f>IF(AZ153=3,G153,0)</f>
        <v>0</v>
      </c>
      <c r="BD153" s="227">
        <f>IF(AZ153=4,G153,0)</f>
        <v>0</v>
      </c>
      <c r="BE153" s="227">
        <f>IF(AZ153=5,G153,0)</f>
        <v>0</v>
      </c>
      <c r="CA153" s="252">
        <v>1</v>
      </c>
      <c r="CB153" s="252">
        <v>1</v>
      </c>
    </row>
    <row r="154" spans="1:80" x14ac:dyDescent="0.2">
      <c r="A154" s="261"/>
      <c r="B154" s="264"/>
      <c r="C154" s="407" t="s">
        <v>390</v>
      </c>
      <c r="D154" s="408"/>
      <c r="E154" s="265">
        <v>1900</v>
      </c>
      <c r="F154" s="266"/>
      <c r="G154" s="267"/>
      <c r="H154" s="268"/>
      <c r="I154" s="262"/>
      <c r="J154" s="269"/>
      <c r="K154" s="262"/>
      <c r="M154" s="263">
        <v>1900</v>
      </c>
      <c r="O154" s="252"/>
    </row>
    <row r="155" spans="1:80" x14ac:dyDescent="0.2">
      <c r="A155" s="253">
        <v>80</v>
      </c>
      <c r="B155" s="254" t="s">
        <v>391</v>
      </c>
      <c r="C155" s="255" t="s">
        <v>392</v>
      </c>
      <c r="D155" s="256" t="s">
        <v>162</v>
      </c>
      <c r="E155" s="257">
        <v>1900</v>
      </c>
      <c r="F155" s="257"/>
      <c r="G155" s="258"/>
      <c r="H155" s="259">
        <v>0</v>
      </c>
      <c r="I155" s="260">
        <f>E155*H155</f>
        <v>0</v>
      </c>
      <c r="J155" s="259">
        <v>0</v>
      </c>
      <c r="K155" s="260">
        <f>E155*J155</f>
        <v>0</v>
      </c>
      <c r="O155" s="252">
        <v>2</v>
      </c>
      <c r="AA155" s="227">
        <v>1</v>
      </c>
      <c r="AB155" s="227">
        <v>1</v>
      </c>
      <c r="AC155" s="227">
        <v>1</v>
      </c>
      <c r="AZ155" s="227">
        <v>1</v>
      </c>
      <c r="BA155" s="227">
        <f>IF(AZ155=1,G155,0)</f>
        <v>0</v>
      </c>
      <c r="BB155" s="227">
        <f>IF(AZ155=2,G155,0)</f>
        <v>0</v>
      </c>
      <c r="BC155" s="227">
        <f>IF(AZ155=3,G155,0)</f>
        <v>0</v>
      </c>
      <c r="BD155" s="227">
        <f>IF(AZ155=4,G155,0)</f>
        <v>0</v>
      </c>
      <c r="BE155" s="227">
        <f>IF(AZ155=5,G155,0)</f>
        <v>0</v>
      </c>
      <c r="CA155" s="252">
        <v>1</v>
      </c>
      <c r="CB155" s="252">
        <v>1</v>
      </c>
    </row>
    <row r="156" spans="1:80" x14ac:dyDescent="0.2">
      <c r="A156" s="253">
        <v>81</v>
      </c>
      <c r="B156" s="254" t="s">
        <v>393</v>
      </c>
      <c r="C156" s="255" t="s">
        <v>394</v>
      </c>
      <c r="D156" s="256" t="s">
        <v>395</v>
      </c>
      <c r="E156" s="257">
        <v>38</v>
      </c>
      <c r="F156" s="257"/>
      <c r="G156" s="258"/>
      <c r="H156" s="259">
        <v>1E-3</v>
      </c>
      <c r="I156" s="260">
        <f>E156*H156</f>
        <v>3.7999999999999999E-2</v>
      </c>
      <c r="J156" s="259"/>
      <c r="K156" s="260">
        <f>E156*J156</f>
        <v>0</v>
      </c>
      <c r="O156" s="252">
        <v>2</v>
      </c>
      <c r="AA156" s="227">
        <v>3</v>
      </c>
      <c r="AB156" s="227">
        <v>1</v>
      </c>
      <c r="AC156" s="227">
        <v>572410</v>
      </c>
      <c r="AZ156" s="227">
        <v>1</v>
      </c>
      <c r="BA156" s="227">
        <f>IF(AZ156=1,G156,0)</f>
        <v>0</v>
      </c>
      <c r="BB156" s="227">
        <f>IF(AZ156=2,G156,0)</f>
        <v>0</v>
      </c>
      <c r="BC156" s="227">
        <f>IF(AZ156=3,G156,0)</f>
        <v>0</v>
      </c>
      <c r="BD156" s="227">
        <f>IF(AZ156=4,G156,0)</f>
        <v>0</v>
      </c>
      <c r="BE156" s="227">
        <f>IF(AZ156=5,G156,0)</f>
        <v>0</v>
      </c>
      <c r="CA156" s="252">
        <v>3</v>
      </c>
      <c r="CB156" s="252">
        <v>1</v>
      </c>
    </row>
    <row r="157" spans="1:80" x14ac:dyDescent="0.2">
      <c r="A157" s="261"/>
      <c r="B157" s="264"/>
      <c r="C157" s="407" t="s">
        <v>396</v>
      </c>
      <c r="D157" s="408"/>
      <c r="E157" s="265">
        <v>38</v>
      </c>
      <c r="F157" s="266"/>
      <c r="G157" s="267"/>
      <c r="H157" s="268"/>
      <c r="I157" s="262"/>
      <c r="J157" s="269"/>
      <c r="K157" s="262"/>
      <c r="M157" s="263" t="s">
        <v>396</v>
      </c>
      <c r="O157" s="252"/>
    </row>
    <row r="158" spans="1:80" x14ac:dyDescent="0.2">
      <c r="A158" s="270"/>
      <c r="B158" s="271" t="s">
        <v>101</v>
      </c>
      <c r="C158" s="272" t="s">
        <v>377</v>
      </c>
      <c r="D158" s="273"/>
      <c r="E158" s="274"/>
      <c r="F158" s="275"/>
      <c r="G158" s="276"/>
      <c r="H158" s="277"/>
      <c r="I158" s="278">
        <f>SUM(I146:I157)</f>
        <v>3.7999999999999999E-2</v>
      </c>
      <c r="J158" s="277"/>
      <c r="K158" s="278">
        <f>SUM(K146:K157)</f>
        <v>0</v>
      </c>
      <c r="O158" s="252">
        <v>4</v>
      </c>
      <c r="BA158" s="279">
        <f>SUM(BA146:BA157)</f>
        <v>0</v>
      </c>
      <c r="BB158" s="279">
        <f>SUM(BB146:BB157)</f>
        <v>0</v>
      </c>
      <c r="BC158" s="279">
        <f>SUM(BC146:BC157)</f>
        <v>0</v>
      </c>
      <c r="BD158" s="279">
        <f>SUM(BD146:BD157)</f>
        <v>0</v>
      </c>
      <c r="BE158" s="279">
        <f>SUM(BE146:BE157)</f>
        <v>0</v>
      </c>
    </row>
    <row r="159" spans="1:80" x14ac:dyDescent="0.2">
      <c r="A159" s="242" t="s">
        <v>98</v>
      </c>
      <c r="B159" s="243" t="s">
        <v>397</v>
      </c>
      <c r="C159" s="244" t="s">
        <v>398</v>
      </c>
      <c r="D159" s="245"/>
      <c r="E159" s="246"/>
      <c r="F159" s="246"/>
      <c r="G159" s="247"/>
      <c r="H159" s="248"/>
      <c r="I159" s="249"/>
      <c r="J159" s="250"/>
      <c r="K159" s="251"/>
      <c r="O159" s="252">
        <v>1</v>
      </c>
    </row>
    <row r="160" spans="1:80" ht="22.5" x14ac:dyDescent="0.2">
      <c r="A160" s="253">
        <v>82</v>
      </c>
      <c r="B160" s="254" t="s">
        <v>400</v>
      </c>
      <c r="C160" s="255" t="s">
        <v>401</v>
      </c>
      <c r="D160" s="256" t="s">
        <v>294</v>
      </c>
      <c r="E160" s="257">
        <v>4.1000000000000002E-2</v>
      </c>
      <c r="F160" s="257"/>
      <c r="G160" s="258"/>
      <c r="H160" s="259">
        <v>0</v>
      </c>
      <c r="I160" s="260">
        <f>E160*H160</f>
        <v>0</v>
      </c>
      <c r="J160" s="259">
        <v>0</v>
      </c>
      <c r="K160" s="260">
        <f>E160*J160</f>
        <v>0</v>
      </c>
      <c r="O160" s="252">
        <v>2</v>
      </c>
      <c r="AA160" s="227">
        <v>1</v>
      </c>
      <c r="AB160" s="227">
        <v>1</v>
      </c>
      <c r="AC160" s="227">
        <v>1</v>
      </c>
      <c r="AZ160" s="227">
        <v>1</v>
      </c>
      <c r="BA160" s="227">
        <f>IF(AZ160=1,G160,0)</f>
        <v>0</v>
      </c>
      <c r="BB160" s="227">
        <f>IF(AZ160=2,G160,0)</f>
        <v>0</v>
      </c>
      <c r="BC160" s="227">
        <f>IF(AZ160=3,G160,0)</f>
        <v>0</v>
      </c>
      <c r="BD160" s="227">
        <f>IF(AZ160=4,G160,0)</f>
        <v>0</v>
      </c>
      <c r="BE160" s="227">
        <f>IF(AZ160=5,G160,0)</f>
        <v>0</v>
      </c>
      <c r="CA160" s="252">
        <v>1</v>
      </c>
      <c r="CB160" s="252">
        <v>1</v>
      </c>
    </row>
    <row r="161" spans="1:80" x14ac:dyDescent="0.2">
      <c r="A161" s="261"/>
      <c r="B161" s="264"/>
      <c r="C161" s="407" t="s">
        <v>402</v>
      </c>
      <c r="D161" s="408"/>
      <c r="E161" s="265">
        <v>4.1000000000000002E-2</v>
      </c>
      <c r="F161" s="266"/>
      <c r="G161" s="267"/>
      <c r="H161" s="268"/>
      <c r="I161" s="262"/>
      <c r="J161" s="269"/>
      <c r="K161" s="262"/>
      <c r="M161" s="263" t="s">
        <v>402</v>
      </c>
      <c r="O161" s="252"/>
    </row>
    <row r="162" spans="1:80" x14ac:dyDescent="0.2">
      <c r="A162" s="253">
        <v>83</v>
      </c>
      <c r="B162" s="254" t="s">
        <v>281</v>
      </c>
      <c r="C162" s="255" t="s">
        <v>282</v>
      </c>
      <c r="D162" s="256" t="s">
        <v>216</v>
      </c>
      <c r="E162" s="257">
        <v>0.28999999999999998</v>
      </c>
      <c r="F162" s="257"/>
      <c r="G162" s="258"/>
      <c r="H162" s="259">
        <v>0</v>
      </c>
      <c r="I162" s="260">
        <f>E162*H162</f>
        <v>0</v>
      </c>
      <c r="J162" s="259">
        <v>0</v>
      </c>
      <c r="K162" s="260">
        <f>E162*J162</f>
        <v>0</v>
      </c>
      <c r="O162" s="252">
        <v>2</v>
      </c>
      <c r="AA162" s="227">
        <v>1</v>
      </c>
      <c r="AB162" s="227">
        <v>1</v>
      </c>
      <c r="AC162" s="227">
        <v>1</v>
      </c>
      <c r="AZ162" s="227">
        <v>1</v>
      </c>
      <c r="BA162" s="227">
        <f>IF(AZ162=1,G162,0)</f>
        <v>0</v>
      </c>
      <c r="BB162" s="227">
        <f>IF(AZ162=2,G162,0)</f>
        <v>0</v>
      </c>
      <c r="BC162" s="227">
        <f>IF(AZ162=3,G162,0)</f>
        <v>0</v>
      </c>
      <c r="BD162" s="227">
        <f>IF(AZ162=4,G162,0)</f>
        <v>0</v>
      </c>
      <c r="BE162" s="227">
        <f>IF(AZ162=5,G162,0)</f>
        <v>0</v>
      </c>
      <c r="CA162" s="252">
        <v>1</v>
      </c>
      <c r="CB162" s="252">
        <v>1</v>
      </c>
    </row>
    <row r="163" spans="1:80" x14ac:dyDescent="0.2">
      <c r="A163" s="261"/>
      <c r="B163" s="264"/>
      <c r="C163" s="407" t="s">
        <v>403</v>
      </c>
      <c r="D163" s="408"/>
      <c r="E163" s="265">
        <v>0.28999999999999998</v>
      </c>
      <c r="F163" s="266"/>
      <c r="G163" s="267"/>
      <c r="H163" s="268"/>
      <c r="I163" s="262"/>
      <c r="J163" s="269"/>
      <c r="K163" s="262"/>
      <c r="M163" s="263" t="s">
        <v>403</v>
      </c>
      <c r="O163" s="252"/>
    </row>
    <row r="164" spans="1:80" x14ac:dyDescent="0.2">
      <c r="A164" s="253">
        <v>84</v>
      </c>
      <c r="B164" s="254" t="s">
        <v>404</v>
      </c>
      <c r="C164" s="255" t="s">
        <v>405</v>
      </c>
      <c r="D164" s="256" t="s">
        <v>216</v>
      </c>
      <c r="E164" s="257">
        <v>3.11</v>
      </c>
      <c r="F164" s="257"/>
      <c r="G164" s="258"/>
      <c r="H164" s="259">
        <v>0</v>
      </c>
      <c r="I164" s="260">
        <f>E164*H164</f>
        <v>0</v>
      </c>
      <c r="J164" s="259">
        <v>0</v>
      </c>
      <c r="K164" s="260">
        <f>E164*J164</f>
        <v>0</v>
      </c>
      <c r="O164" s="252">
        <v>2</v>
      </c>
      <c r="AA164" s="227">
        <v>1</v>
      </c>
      <c r="AB164" s="227">
        <v>1</v>
      </c>
      <c r="AC164" s="227">
        <v>1</v>
      </c>
      <c r="AZ164" s="227">
        <v>1</v>
      </c>
      <c r="BA164" s="227">
        <f>IF(AZ164=1,G164,0)</f>
        <v>0</v>
      </c>
      <c r="BB164" s="227">
        <f>IF(AZ164=2,G164,0)</f>
        <v>0</v>
      </c>
      <c r="BC164" s="227">
        <f>IF(AZ164=3,G164,0)</f>
        <v>0</v>
      </c>
      <c r="BD164" s="227">
        <f>IF(AZ164=4,G164,0)</f>
        <v>0</v>
      </c>
      <c r="BE164" s="227">
        <f>IF(AZ164=5,G164,0)</f>
        <v>0</v>
      </c>
      <c r="CA164" s="252">
        <v>1</v>
      </c>
      <c r="CB164" s="252">
        <v>1</v>
      </c>
    </row>
    <row r="165" spans="1:80" ht="22.5" x14ac:dyDescent="0.2">
      <c r="A165" s="261"/>
      <c r="B165" s="264"/>
      <c r="C165" s="407" t="s">
        <v>406</v>
      </c>
      <c r="D165" s="408"/>
      <c r="E165" s="265">
        <v>3.11</v>
      </c>
      <c r="F165" s="266"/>
      <c r="G165" s="267"/>
      <c r="H165" s="268"/>
      <c r="I165" s="262"/>
      <c r="J165" s="269"/>
      <c r="K165" s="262"/>
      <c r="M165" s="263" t="s">
        <v>406</v>
      </c>
      <c r="O165" s="252"/>
    </row>
    <row r="166" spans="1:80" x14ac:dyDescent="0.2">
      <c r="A166" s="253">
        <v>85</v>
      </c>
      <c r="B166" s="254" t="s">
        <v>407</v>
      </c>
      <c r="C166" s="255" t="s">
        <v>408</v>
      </c>
      <c r="D166" s="256" t="s">
        <v>162</v>
      </c>
      <c r="E166" s="257">
        <v>8.3249999999999993</v>
      </c>
      <c r="F166" s="257"/>
      <c r="G166" s="258"/>
      <c r="H166" s="259">
        <v>0</v>
      </c>
      <c r="I166" s="260">
        <f>E166*H166</f>
        <v>0</v>
      </c>
      <c r="J166" s="259">
        <v>0</v>
      </c>
      <c r="K166" s="260">
        <f>E166*J166</f>
        <v>0</v>
      </c>
      <c r="O166" s="252">
        <v>2</v>
      </c>
      <c r="AA166" s="227">
        <v>1</v>
      </c>
      <c r="AB166" s="227">
        <v>1</v>
      </c>
      <c r="AC166" s="227">
        <v>1</v>
      </c>
      <c r="AZ166" s="227">
        <v>1</v>
      </c>
      <c r="BA166" s="227">
        <f>IF(AZ166=1,G166,0)</f>
        <v>0</v>
      </c>
      <c r="BB166" s="227">
        <f>IF(AZ166=2,G166,0)</f>
        <v>0</v>
      </c>
      <c r="BC166" s="227">
        <f>IF(AZ166=3,G166,0)</f>
        <v>0</v>
      </c>
      <c r="BD166" s="227">
        <f>IF(AZ166=4,G166,0)</f>
        <v>0</v>
      </c>
      <c r="BE166" s="227">
        <f>IF(AZ166=5,G166,0)</f>
        <v>0</v>
      </c>
      <c r="CA166" s="252">
        <v>1</v>
      </c>
      <c r="CB166" s="252">
        <v>1</v>
      </c>
    </row>
    <row r="167" spans="1:80" x14ac:dyDescent="0.2">
      <c r="A167" s="261"/>
      <c r="B167" s="264"/>
      <c r="C167" s="407" t="s">
        <v>409</v>
      </c>
      <c r="D167" s="408"/>
      <c r="E167" s="265">
        <v>8.3249999999999993</v>
      </c>
      <c r="F167" s="266"/>
      <c r="G167" s="267"/>
      <c r="H167" s="268"/>
      <c r="I167" s="262"/>
      <c r="J167" s="269"/>
      <c r="K167" s="262"/>
      <c r="M167" s="263" t="s">
        <v>409</v>
      </c>
      <c r="O167" s="252"/>
    </row>
    <row r="168" spans="1:80" x14ac:dyDescent="0.2">
      <c r="A168" s="253">
        <v>86</v>
      </c>
      <c r="B168" s="254" t="s">
        <v>410</v>
      </c>
      <c r="C168" s="255" t="s">
        <v>411</v>
      </c>
      <c r="D168" s="256" t="s">
        <v>162</v>
      </c>
      <c r="E168" s="257">
        <v>8.3249999999999993</v>
      </c>
      <c r="F168" s="257"/>
      <c r="G168" s="258"/>
      <c r="H168" s="259">
        <v>0</v>
      </c>
      <c r="I168" s="260">
        <f>E168*H168</f>
        <v>0</v>
      </c>
      <c r="J168" s="259">
        <v>0</v>
      </c>
      <c r="K168" s="260">
        <f>E168*J168</f>
        <v>0</v>
      </c>
      <c r="O168" s="252">
        <v>2</v>
      </c>
      <c r="AA168" s="227">
        <v>1</v>
      </c>
      <c r="AB168" s="227">
        <v>1</v>
      </c>
      <c r="AC168" s="227">
        <v>1</v>
      </c>
      <c r="AZ168" s="227">
        <v>1</v>
      </c>
      <c r="BA168" s="227">
        <f>IF(AZ168=1,G168,0)</f>
        <v>0</v>
      </c>
      <c r="BB168" s="227">
        <f>IF(AZ168=2,G168,0)</f>
        <v>0</v>
      </c>
      <c r="BC168" s="227">
        <f>IF(AZ168=3,G168,0)</f>
        <v>0</v>
      </c>
      <c r="BD168" s="227">
        <f>IF(AZ168=4,G168,0)</f>
        <v>0</v>
      </c>
      <c r="BE168" s="227">
        <f>IF(AZ168=5,G168,0)</f>
        <v>0</v>
      </c>
      <c r="CA168" s="252">
        <v>1</v>
      </c>
      <c r="CB168" s="252">
        <v>1</v>
      </c>
    </row>
    <row r="169" spans="1:80" x14ac:dyDescent="0.2">
      <c r="A169" s="253">
        <v>87</v>
      </c>
      <c r="B169" s="254" t="s">
        <v>412</v>
      </c>
      <c r="C169" s="255" t="s">
        <v>413</v>
      </c>
      <c r="D169" s="256" t="s">
        <v>167</v>
      </c>
      <c r="E169" s="257">
        <v>4</v>
      </c>
      <c r="F169" s="257"/>
      <c r="G169" s="258"/>
      <c r="H169" s="259">
        <v>0</v>
      </c>
      <c r="I169" s="260">
        <f>E169*H169</f>
        <v>0</v>
      </c>
      <c r="J169" s="259"/>
      <c r="K169" s="260">
        <f>E169*J169</f>
        <v>0</v>
      </c>
      <c r="O169" s="252">
        <v>2</v>
      </c>
      <c r="AA169" s="227">
        <v>12</v>
      </c>
      <c r="AB169" s="227">
        <v>0</v>
      </c>
      <c r="AC169" s="227">
        <v>66</v>
      </c>
      <c r="AZ169" s="227">
        <v>1</v>
      </c>
      <c r="BA169" s="227">
        <f>IF(AZ169=1,G169,0)</f>
        <v>0</v>
      </c>
      <c r="BB169" s="227">
        <f>IF(AZ169=2,G169,0)</f>
        <v>0</v>
      </c>
      <c r="BC169" s="227">
        <f>IF(AZ169=3,G169,0)</f>
        <v>0</v>
      </c>
      <c r="BD169" s="227">
        <f>IF(AZ169=4,G169,0)</f>
        <v>0</v>
      </c>
      <c r="BE169" s="227">
        <f>IF(AZ169=5,G169,0)</f>
        <v>0</v>
      </c>
      <c r="CA169" s="252">
        <v>12</v>
      </c>
      <c r="CB169" s="252">
        <v>0</v>
      </c>
    </row>
    <row r="170" spans="1:80" x14ac:dyDescent="0.2">
      <c r="A170" s="261"/>
      <c r="B170" s="264"/>
      <c r="C170" s="407" t="s">
        <v>414</v>
      </c>
      <c r="D170" s="408"/>
      <c r="E170" s="265">
        <v>4</v>
      </c>
      <c r="F170" s="266"/>
      <c r="G170" s="267"/>
      <c r="H170" s="268"/>
      <c r="I170" s="262"/>
      <c r="J170" s="269"/>
      <c r="K170" s="262"/>
      <c r="M170" s="263" t="s">
        <v>414</v>
      </c>
      <c r="O170" s="252"/>
    </row>
    <row r="171" spans="1:80" x14ac:dyDescent="0.2">
      <c r="A171" s="253">
        <v>88</v>
      </c>
      <c r="B171" s="254" t="s">
        <v>415</v>
      </c>
      <c r="C171" s="255" t="s">
        <v>416</v>
      </c>
      <c r="D171" s="256" t="s">
        <v>167</v>
      </c>
      <c r="E171" s="257">
        <v>6</v>
      </c>
      <c r="F171" s="257"/>
      <c r="G171" s="258"/>
      <c r="H171" s="259">
        <v>0</v>
      </c>
      <c r="I171" s="260">
        <f>E171*H171</f>
        <v>0</v>
      </c>
      <c r="J171" s="259"/>
      <c r="K171" s="260">
        <f>E171*J171</f>
        <v>0</v>
      </c>
      <c r="O171" s="252">
        <v>2</v>
      </c>
      <c r="AA171" s="227">
        <v>12</v>
      </c>
      <c r="AB171" s="227">
        <v>0</v>
      </c>
      <c r="AC171" s="227">
        <v>67</v>
      </c>
      <c r="AZ171" s="227">
        <v>1</v>
      </c>
      <c r="BA171" s="227">
        <f>IF(AZ171=1,G171,0)</f>
        <v>0</v>
      </c>
      <c r="BB171" s="227">
        <f>IF(AZ171=2,G171,0)</f>
        <v>0</v>
      </c>
      <c r="BC171" s="227">
        <f>IF(AZ171=3,G171,0)</f>
        <v>0</v>
      </c>
      <c r="BD171" s="227">
        <f>IF(AZ171=4,G171,0)</f>
        <v>0</v>
      </c>
      <c r="BE171" s="227">
        <f>IF(AZ171=5,G171,0)</f>
        <v>0</v>
      </c>
      <c r="CA171" s="252">
        <v>12</v>
      </c>
      <c r="CB171" s="252">
        <v>0</v>
      </c>
    </row>
    <row r="172" spans="1:80" x14ac:dyDescent="0.2">
      <c r="A172" s="261"/>
      <c r="B172" s="264"/>
      <c r="C172" s="407" t="s">
        <v>417</v>
      </c>
      <c r="D172" s="408"/>
      <c r="E172" s="265">
        <v>6</v>
      </c>
      <c r="F172" s="266"/>
      <c r="G172" s="267"/>
      <c r="H172" s="268"/>
      <c r="I172" s="262"/>
      <c r="J172" s="269"/>
      <c r="K172" s="262"/>
      <c r="M172" s="263" t="s">
        <v>417</v>
      </c>
      <c r="O172" s="252"/>
    </row>
    <row r="173" spans="1:80" x14ac:dyDescent="0.2">
      <c r="A173" s="253">
        <v>89</v>
      </c>
      <c r="B173" s="254" t="s">
        <v>418</v>
      </c>
      <c r="C173" s="255" t="s">
        <v>419</v>
      </c>
      <c r="D173" s="256" t="s">
        <v>167</v>
      </c>
      <c r="E173" s="257">
        <v>13</v>
      </c>
      <c r="F173" s="257"/>
      <c r="G173" s="258"/>
      <c r="H173" s="259">
        <v>0</v>
      </c>
      <c r="I173" s="260">
        <f>E173*H173</f>
        <v>0</v>
      </c>
      <c r="J173" s="259"/>
      <c r="K173" s="260">
        <f>E173*J173</f>
        <v>0</v>
      </c>
      <c r="O173" s="252">
        <v>2</v>
      </c>
      <c r="AA173" s="227">
        <v>12</v>
      </c>
      <c r="AB173" s="227">
        <v>0</v>
      </c>
      <c r="AC173" s="227">
        <v>68</v>
      </c>
      <c r="AZ173" s="227">
        <v>1</v>
      </c>
      <c r="BA173" s="227">
        <f>IF(AZ173=1,G173,0)</f>
        <v>0</v>
      </c>
      <c r="BB173" s="227">
        <f>IF(AZ173=2,G173,0)</f>
        <v>0</v>
      </c>
      <c r="BC173" s="227">
        <f>IF(AZ173=3,G173,0)</f>
        <v>0</v>
      </c>
      <c r="BD173" s="227">
        <f>IF(AZ173=4,G173,0)</f>
        <v>0</v>
      </c>
      <c r="BE173" s="227">
        <f>IF(AZ173=5,G173,0)</f>
        <v>0</v>
      </c>
      <c r="CA173" s="252">
        <v>12</v>
      </c>
      <c r="CB173" s="252">
        <v>0</v>
      </c>
    </row>
    <row r="174" spans="1:80" x14ac:dyDescent="0.2">
      <c r="A174" s="261"/>
      <c r="B174" s="264"/>
      <c r="C174" s="407" t="s">
        <v>420</v>
      </c>
      <c r="D174" s="408"/>
      <c r="E174" s="265">
        <v>13</v>
      </c>
      <c r="F174" s="266"/>
      <c r="G174" s="267"/>
      <c r="H174" s="268"/>
      <c r="I174" s="262"/>
      <c r="J174" s="269"/>
      <c r="K174" s="262"/>
      <c r="M174" s="263" t="s">
        <v>420</v>
      </c>
      <c r="O174" s="252"/>
    </row>
    <row r="175" spans="1:80" x14ac:dyDescent="0.2">
      <c r="A175" s="270"/>
      <c r="B175" s="271" t="s">
        <v>101</v>
      </c>
      <c r="C175" s="272" t="s">
        <v>399</v>
      </c>
      <c r="D175" s="273"/>
      <c r="E175" s="274"/>
      <c r="F175" s="275"/>
      <c r="G175" s="276"/>
      <c r="H175" s="277"/>
      <c r="I175" s="278">
        <f>SUM(I159:I174)</f>
        <v>0</v>
      </c>
      <c r="J175" s="277"/>
      <c r="K175" s="278">
        <f>SUM(K159:K174)</f>
        <v>0</v>
      </c>
      <c r="O175" s="252">
        <v>4</v>
      </c>
      <c r="BA175" s="279">
        <f>SUM(BA159:BA174)</f>
        <v>0</v>
      </c>
      <c r="BB175" s="279">
        <f>SUM(BB159:BB174)</f>
        <v>0</v>
      </c>
      <c r="BC175" s="279">
        <f>SUM(BC159:BC174)</f>
        <v>0</v>
      </c>
      <c r="BD175" s="279">
        <f>SUM(BD159:BD174)</f>
        <v>0</v>
      </c>
      <c r="BE175" s="279">
        <f>SUM(BE159:BE174)</f>
        <v>0</v>
      </c>
    </row>
    <row r="176" spans="1:80" x14ac:dyDescent="0.2">
      <c r="A176" s="242" t="s">
        <v>98</v>
      </c>
      <c r="B176" s="243" t="s">
        <v>421</v>
      </c>
      <c r="C176" s="244" t="s">
        <v>422</v>
      </c>
      <c r="D176" s="245"/>
      <c r="E176" s="246"/>
      <c r="F176" s="246"/>
      <c r="G176" s="247"/>
      <c r="H176" s="248"/>
      <c r="I176" s="249"/>
      <c r="J176" s="250"/>
      <c r="K176" s="251"/>
      <c r="O176" s="252">
        <v>1</v>
      </c>
    </row>
    <row r="177" spans="1:80" x14ac:dyDescent="0.2">
      <c r="A177" s="253">
        <v>90</v>
      </c>
      <c r="B177" s="254" t="s">
        <v>424</v>
      </c>
      <c r="C177" s="255" t="s">
        <v>425</v>
      </c>
      <c r="D177" s="256" t="s">
        <v>162</v>
      </c>
      <c r="E177" s="257">
        <v>56.6</v>
      </c>
      <c r="F177" s="257"/>
      <c r="G177" s="258"/>
      <c r="H177" s="259">
        <v>0</v>
      </c>
      <c r="I177" s="260">
        <f>E177*H177</f>
        <v>0</v>
      </c>
      <c r="J177" s="259"/>
      <c r="K177" s="260">
        <f>E177*J177</f>
        <v>0</v>
      </c>
      <c r="O177" s="252">
        <v>2</v>
      </c>
      <c r="AA177" s="227">
        <v>3</v>
      </c>
      <c r="AB177" s="227">
        <v>1</v>
      </c>
      <c r="AC177" s="227">
        <v>46464600</v>
      </c>
      <c r="AZ177" s="227">
        <v>1</v>
      </c>
      <c r="BA177" s="227">
        <f>IF(AZ177=1,G177,0)</f>
        <v>0</v>
      </c>
      <c r="BB177" s="227">
        <f>IF(AZ177=2,G177,0)</f>
        <v>0</v>
      </c>
      <c r="BC177" s="227">
        <f>IF(AZ177=3,G177,0)</f>
        <v>0</v>
      </c>
      <c r="BD177" s="227">
        <f>IF(AZ177=4,G177,0)</f>
        <v>0</v>
      </c>
      <c r="BE177" s="227">
        <f>IF(AZ177=5,G177,0)</f>
        <v>0</v>
      </c>
      <c r="CA177" s="252">
        <v>3</v>
      </c>
      <c r="CB177" s="252">
        <v>1</v>
      </c>
    </row>
    <row r="178" spans="1:80" x14ac:dyDescent="0.2">
      <c r="A178" s="261"/>
      <c r="B178" s="264"/>
      <c r="C178" s="407" t="s">
        <v>426</v>
      </c>
      <c r="D178" s="408"/>
      <c r="E178" s="265">
        <v>56.6</v>
      </c>
      <c r="F178" s="266"/>
      <c r="G178" s="267"/>
      <c r="H178" s="268"/>
      <c r="I178" s="262"/>
      <c r="J178" s="269"/>
      <c r="K178" s="262"/>
      <c r="M178" s="263" t="s">
        <v>426</v>
      </c>
      <c r="O178" s="252"/>
    </row>
    <row r="179" spans="1:80" x14ac:dyDescent="0.2">
      <c r="A179" s="261"/>
      <c r="B179" s="264"/>
      <c r="C179" s="407" t="s">
        <v>427</v>
      </c>
      <c r="D179" s="408"/>
      <c r="E179" s="265">
        <v>0</v>
      </c>
      <c r="F179" s="266"/>
      <c r="G179" s="267"/>
      <c r="H179" s="268"/>
      <c r="I179" s="262"/>
      <c r="J179" s="269"/>
      <c r="K179" s="262"/>
      <c r="M179" s="263" t="s">
        <v>427</v>
      </c>
      <c r="O179" s="252"/>
    </row>
    <row r="180" spans="1:80" x14ac:dyDescent="0.2">
      <c r="A180" s="261"/>
      <c r="B180" s="264"/>
      <c r="C180" s="407" t="s">
        <v>428</v>
      </c>
      <c r="D180" s="408"/>
      <c r="E180" s="265">
        <v>0</v>
      </c>
      <c r="F180" s="266"/>
      <c r="G180" s="267"/>
      <c r="H180" s="268"/>
      <c r="I180" s="262"/>
      <c r="J180" s="269"/>
      <c r="K180" s="262"/>
      <c r="M180" s="263" t="s">
        <v>428</v>
      </c>
      <c r="O180" s="252"/>
    </row>
    <row r="181" spans="1:80" x14ac:dyDescent="0.2">
      <c r="A181" s="261"/>
      <c r="B181" s="264"/>
      <c r="C181" s="407" t="s">
        <v>429</v>
      </c>
      <c r="D181" s="408"/>
      <c r="E181" s="265">
        <v>0</v>
      </c>
      <c r="F181" s="266"/>
      <c r="G181" s="267"/>
      <c r="H181" s="268"/>
      <c r="I181" s="262"/>
      <c r="J181" s="269"/>
      <c r="K181" s="262"/>
      <c r="M181" s="263" t="s">
        <v>429</v>
      </c>
      <c r="O181" s="252"/>
    </row>
    <row r="182" spans="1:80" x14ac:dyDescent="0.2">
      <c r="A182" s="253">
        <v>91</v>
      </c>
      <c r="B182" s="254" t="s">
        <v>430</v>
      </c>
      <c r="C182" s="255" t="s">
        <v>431</v>
      </c>
      <c r="D182" s="256" t="s">
        <v>162</v>
      </c>
      <c r="E182" s="257">
        <v>312</v>
      </c>
      <c r="F182" s="257"/>
      <c r="G182" s="258"/>
      <c r="H182" s="259">
        <v>0</v>
      </c>
      <c r="I182" s="260">
        <f>E182*H182</f>
        <v>0</v>
      </c>
      <c r="J182" s="259"/>
      <c r="K182" s="260">
        <f>E182*J182</f>
        <v>0</v>
      </c>
      <c r="O182" s="252">
        <v>2</v>
      </c>
      <c r="AA182" s="227">
        <v>3</v>
      </c>
      <c r="AB182" s="227">
        <v>1</v>
      </c>
      <c r="AC182" s="227">
        <v>46464601</v>
      </c>
      <c r="AZ182" s="227">
        <v>1</v>
      </c>
      <c r="BA182" s="227">
        <f>IF(AZ182=1,G182,0)</f>
        <v>0</v>
      </c>
      <c r="BB182" s="227">
        <f>IF(AZ182=2,G182,0)</f>
        <v>0</v>
      </c>
      <c r="BC182" s="227">
        <f>IF(AZ182=3,G182,0)</f>
        <v>0</v>
      </c>
      <c r="BD182" s="227">
        <f>IF(AZ182=4,G182,0)</f>
        <v>0</v>
      </c>
      <c r="BE182" s="227">
        <f>IF(AZ182=5,G182,0)</f>
        <v>0</v>
      </c>
      <c r="CA182" s="252">
        <v>3</v>
      </c>
      <c r="CB182" s="252">
        <v>1</v>
      </c>
    </row>
    <row r="183" spans="1:80" x14ac:dyDescent="0.2">
      <c r="A183" s="261"/>
      <c r="B183" s="264"/>
      <c r="C183" s="407" t="s">
        <v>432</v>
      </c>
      <c r="D183" s="408"/>
      <c r="E183" s="265">
        <v>312</v>
      </c>
      <c r="F183" s="266"/>
      <c r="G183" s="267"/>
      <c r="H183" s="268"/>
      <c r="I183" s="262"/>
      <c r="J183" s="269"/>
      <c r="K183" s="262"/>
      <c r="M183" s="263" t="s">
        <v>432</v>
      </c>
      <c r="O183" s="252"/>
    </row>
    <row r="184" spans="1:80" x14ac:dyDescent="0.2">
      <c r="A184" s="261"/>
      <c r="B184" s="264"/>
      <c r="C184" s="407" t="s">
        <v>433</v>
      </c>
      <c r="D184" s="408"/>
      <c r="E184" s="265">
        <v>0</v>
      </c>
      <c r="F184" s="266"/>
      <c r="G184" s="267"/>
      <c r="H184" s="268"/>
      <c r="I184" s="262"/>
      <c r="J184" s="269"/>
      <c r="K184" s="262"/>
      <c r="M184" s="263" t="s">
        <v>433</v>
      </c>
      <c r="O184" s="252"/>
    </row>
    <row r="185" spans="1:80" ht="22.5" x14ac:dyDescent="0.2">
      <c r="A185" s="253">
        <v>92</v>
      </c>
      <c r="B185" s="254" t="s">
        <v>434</v>
      </c>
      <c r="C185" s="255" t="s">
        <v>435</v>
      </c>
      <c r="D185" s="256" t="s">
        <v>162</v>
      </c>
      <c r="E185" s="257">
        <v>185</v>
      </c>
      <c r="F185" s="257"/>
      <c r="G185" s="258"/>
      <c r="H185" s="259">
        <v>0</v>
      </c>
      <c r="I185" s="260">
        <f>E185*H185</f>
        <v>0</v>
      </c>
      <c r="J185" s="259"/>
      <c r="K185" s="260">
        <f>E185*J185</f>
        <v>0</v>
      </c>
      <c r="O185" s="252">
        <v>2</v>
      </c>
      <c r="AA185" s="227">
        <v>3</v>
      </c>
      <c r="AB185" s="227">
        <v>1</v>
      </c>
      <c r="AC185" s="227">
        <v>46464602</v>
      </c>
      <c r="AZ185" s="227">
        <v>1</v>
      </c>
      <c r="BA185" s="227">
        <f>IF(AZ185=1,G185,0)</f>
        <v>0</v>
      </c>
      <c r="BB185" s="227">
        <f>IF(AZ185=2,G185,0)</f>
        <v>0</v>
      </c>
      <c r="BC185" s="227">
        <f>IF(AZ185=3,G185,0)</f>
        <v>0</v>
      </c>
      <c r="BD185" s="227">
        <f>IF(AZ185=4,G185,0)</f>
        <v>0</v>
      </c>
      <c r="BE185" s="227">
        <f>IF(AZ185=5,G185,0)</f>
        <v>0</v>
      </c>
      <c r="CA185" s="252">
        <v>3</v>
      </c>
      <c r="CB185" s="252">
        <v>1</v>
      </c>
    </row>
    <row r="186" spans="1:80" x14ac:dyDescent="0.2">
      <c r="A186" s="261"/>
      <c r="B186" s="264"/>
      <c r="C186" s="407" t="s">
        <v>436</v>
      </c>
      <c r="D186" s="408"/>
      <c r="E186" s="265">
        <v>185</v>
      </c>
      <c r="F186" s="266"/>
      <c r="G186" s="267"/>
      <c r="H186" s="268"/>
      <c r="I186" s="262"/>
      <c r="J186" s="269"/>
      <c r="K186" s="262"/>
      <c r="M186" s="263" t="s">
        <v>436</v>
      </c>
      <c r="O186" s="252"/>
    </row>
    <row r="187" spans="1:80" x14ac:dyDescent="0.2">
      <c r="A187" s="261"/>
      <c r="B187" s="264"/>
      <c r="C187" s="407" t="s">
        <v>437</v>
      </c>
      <c r="D187" s="408"/>
      <c r="E187" s="265">
        <v>0</v>
      </c>
      <c r="F187" s="266"/>
      <c r="G187" s="267"/>
      <c r="H187" s="268"/>
      <c r="I187" s="262"/>
      <c r="J187" s="269"/>
      <c r="K187" s="262"/>
      <c r="M187" s="263" t="s">
        <v>437</v>
      </c>
      <c r="O187" s="252"/>
    </row>
    <row r="188" spans="1:80" ht="22.5" x14ac:dyDescent="0.2">
      <c r="A188" s="253">
        <v>93</v>
      </c>
      <c r="B188" s="254" t="s">
        <v>438</v>
      </c>
      <c r="C188" s="255" t="s">
        <v>439</v>
      </c>
      <c r="D188" s="256" t="s">
        <v>162</v>
      </c>
      <c r="E188" s="257">
        <v>19</v>
      </c>
      <c r="F188" s="257"/>
      <c r="G188" s="258"/>
      <c r="H188" s="259">
        <v>0</v>
      </c>
      <c r="I188" s="260">
        <f>E188*H188</f>
        <v>0</v>
      </c>
      <c r="J188" s="259"/>
      <c r="K188" s="260">
        <f>E188*J188</f>
        <v>0</v>
      </c>
      <c r="O188" s="252">
        <v>2</v>
      </c>
      <c r="AA188" s="227">
        <v>3</v>
      </c>
      <c r="AB188" s="227">
        <v>1</v>
      </c>
      <c r="AC188" s="227">
        <v>46464603</v>
      </c>
      <c r="AZ188" s="227">
        <v>1</v>
      </c>
      <c r="BA188" s="227">
        <f>IF(AZ188=1,G188,0)</f>
        <v>0</v>
      </c>
      <c r="BB188" s="227">
        <f>IF(AZ188=2,G188,0)</f>
        <v>0</v>
      </c>
      <c r="BC188" s="227">
        <f>IF(AZ188=3,G188,0)</f>
        <v>0</v>
      </c>
      <c r="BD188" s="227">
        <f>IF(AZ188=4,G188,0)</f>
        <v>0</v>
      </c>
      <c r="BE188" s="227">
        <f>IF(AZ188=5,G188,0)</f>
        <v>0</v>
      </c>
      <c r="CA188" s="252">
        <v>3</v>
      </c>
      <c r="CB188" s="252">
        <v>1</v>
      </c>
    </row>
    <row r="189" spans="1:80" ht="22.5" x14ac:dyDescent="0.2">
      <c r="A189" s="261"/>
      <c r="B189" s="264"/>
      <c r="C189" s="407" t="s">
        <v>440</v>
      </c>
      <c r="D189" s="408"/>
      <c r="E189" s="265">
        <v>19</v>
      </c>
      <c r="F189" s="266"/>
      <c r="G189" s="267"/>
      <c r="H189" s="268"/>
      <c r="I189" s="262"/>
      <c r="J189" s="269"/>
      <c r="K189" s="262"/>
      <c r="M189" s="263" t="s">
        <v>440</v>
      </c>
      <c r="O189" s="252"/>
    </row>
    <row r="190" spans="1:80" x14ac:dyDescent="0.2">
      <c r="A190" s="253">
        <v>94</v>
      </c>
      <c r="B190" s="254" t="s">
        <v>312</v>
      </c>
      <c r="C190" s="255" t="s">
        <v>313</v>
      </c>
      <c r="D190" s="256" t="s">
        <v>162</v>
      </c>
      <c r="E190" s="257">
        <v>204</v>
      </c>
      <c r="F190" s="257"/>
      <c r="G190" s="258"/>
      <c r="H190" s="259">
        <v>0</v>
      </c>
      <c r="I190" s="260">
        <f>E190*H190</f>
        <v>0</v>
      </c>
      <c r="J190" s="259">
        <v>0</v>
      </c>
      <c r="K190" s="260">
        <f>E190*J190</f>
        <v>0</v>
      </c>
      <c r="O190" s="252">
        <v>2</v>
      </c>
      <c r="AA190" s="227">
        <v>1</v>
      </c>
      <c r="AB190" s="227">
        <v>1</v>
      </c>
      <c r="AC190" s="227">
        <v>1</v>
      </c>
      <c r="AZ190" s="227">
        <v>1</v>
      </c>
      <c r="BA190" s="227">
        <f>IF(AZ190=1,G190,0)</f>
        <v>0</v>
      </c>
      <c r="BB190" s="227">
        <f>IF(AZ190=2,G190,0)</f>
        <v>0</v>
      </c>
      <c r="BC190" s="227">
        <f>IF(AZ190=3,G190,0)</f>
        <v>0</v>
      </c>
      <c r="BD190" s="227">
        <f>IF(AZ190=4,G190,0)</f>
        <v>0</v>
      </c>
      <c r="BE190" s="227">
        <f>IF(AZ190=5,G190,0)</f>
        <v>0</v>
      </c>
      <c r="CA190" s="252">
        <v>1</v>
      </c>
      <c r="CB190" s="252">
        <v>1</v>
      </c>
    </row>
    <row r="191" spans="1:80" x14ac:dyDescent="0.2">
      <c r="A191" s="261"/>
      <c r="B191" s="264"/>
      <c r="C191" s="407" t="s">
        <v>441</v>
      </c>
      <c r="D191" s="408"/>
      <c r="E191" s="265">
        <v>204</v>
      </c>
      <c r="F191" s="266"/>
      <c r="G191" s="267"/>
      <c r="H191" s="268"/>
      <c r="I191" s="262"/>
      <c r="J191" s="269"/>
      <c r="K191" s="262"/>
      <c r="M191" s="263" t="s">
        <v>441</v>
      </c>
      <c r="O191" s="252"/>
    </row>
    <row r="192" spans="1:80" x14ac:dyDescent="0.2">
      <c r="A192" s="253">
        <v>95</v>
      </c>
      <c r="B192" s="254" t="s">
        <v>442</v>
      </c>
      <c r="C192" s="255" t="s">
        <v>443</v>
      </c>
      <c r="D192" s="256" t="s">
        <v>162</v>
      </c>
      <c r="E192" s="257">
        <v>368.6</v>
      </c>
      <c r="F192" s="257"/>
      <c r="G192" s="258"/>
      <c r="H192" s="259">
        <v>0</v>
      </c>
      <c r="I192" s="260">
        <f>E192*H192</f>
        <v>0</v>
      </c>
      <c r="J192" s="259">
        <v>0</v>
      </c>
      <c r="K192" s="260">
        <f>E192*J192</f>
        <v>0</v>
      </c>
      <c r="O192" s="252">
        <v>2</v>
      </c>
      <c r="AA192" s="227">
        <v>1</v>
      </c>
      <c r="AB192" s="227">
        <v>1</v>
      </c>
      <c r="AC192" s="227">
        <v>1</v>
      </c>
      <c r="AZ192" s="227">
        <v>1</v>
      </c>
      <c r="BA192" s="227">
        <f>IF(AZ192=1,G192,0)</f>
        <v>0</v>
      </c>
      <c r="BB192" s="227">
        <f>IF(AZ192=2,G192,0)</f>
        <v>0</v>
      </c>
      <c r="BC192" s="227">
        <f>IF(AZ192=3,G192,0)</f>
        <v>0</v>
      </c>
      <c r="BD192" s="227">
        <f>IF(AZ192=4,G192,0)</f>
        <v>0</v>
      </c>
      <c r="BE192" s="227">
        <f>IF(AZ192=5,G192,0)</f>
        <v>0</v>
      </c>
      <c r="CA192" s="252">
        <v>1</v>
      </c>
      <c r="CB192" s="252">
        <v>1</v>
      </c>
    </row>
    <row r="193" spans="1:80" x14ac:dyDescent="0.2">
      <c r="A193" s="261"/>
      <c r="B193" s="264"/>
      <c r="C193" s="407" t="s">
        <v>444</v>
      </c>
      <c r="D193" s="408"/>
      <c r="E193" s="265">
        <v>368.6</v>
      </c>
      <c r="F193" s="266"/>
      <c r="G193" s="267"/>
      <c r="H193" s="268"/>
      <c r="I193" s="262"/>
      <c r="J193" s="269"/>
      <c r="K193" s="262"/>
      <c r="M193" s="263" t="s">
        <v>444</v>
      </c>
      <c r="O193" s="252"/>
    </row>
    <row r="194" spans="1:80" x14ac:dyDescent="0.2">
      <c r="A194" s="270"/>
      <c r="B194" s="271" t="s">
        <v>101</v>
      </c>
      <c r="C194" s="272" t="s">
        <v>423</v>
      </c>
      <c r="D194" s="273"/>
      <c r="E194" s="274"/>
      <c r="F194" s="275"/>
      <c r="G194" s="276"/>
      <c r="H194" s="277"/>
      <c r="I194" s="278">
        <f>SUM(I176:I193)</f>
        <v>0</v>
      </c>
      <c r="J194" s="277"/>
      <c r="K194" s="278">
        <f>SUM(K176:K193)</f>
        <v>0</v>
      </c>
      <c r="O194" s="252">
        <v>4</v>
      </c>
      <c r="BA194" s="279">
        <f>SUM(BA176:BA193)</f>
        <v>0</v>
      </c>
      <c r="BB194" s="279">
        <f>SUM(BB176:BB193)</f>
        <v>0</v>
      </c>
      <c r="BC194" s="279">
        <f>SUM(BC176:BC193)</f>
        <v>0</v>
      </c>
      <c r="BD194" s="279">
        <f>SUM(BD176:BD193)</f>
        <v>0</v>
      </c>
      <c r="BE194" s="279">
        <f>SUM(BE176:BE193)</f>
        <v>0</v>
      </c>
    </row>
    <row r="195" spans="1:80" x14ac:dyDescent="0.2">
      <c r="A195" s="242" t="s">
        <v>98</v>
      </c>
      <c r="B195" s="243" t="s">
        <v>445</v>
      </c>
      <c r="C195" s="244" t="s">
        <v>446</v>
      </c>
      <c r="D195" s="245"/>
      <c r="E195" s="246"/>
      <c r="F195" s="246"/>
      <c r="G195" s="247"/>
      <c r="H195" s="248"/>
      <c r="I195" s="249"/>
      <c r="J195" s="250"/>
      <c r="K195" s="251"/>
      <c r="O195" s="252">
        <v>1</v>
      </c>
    </row>
    <row r="196" spans="1:80" ht="22.5" x14ac:dyDescent="0.2">
      <c r="A196" s="253">
        <v>96</v>
      </c>
      <c r="B196" s="254" t="s">
        <v>448</v>
      </c>
      <c r="C196" s="255" t="s">
        <v>449</v>
      </c>
      <c r="D196" s="256" t="s">
        <v>212</v>
      </c>
      <c r="E196" s="257">
        <v>1067.492</v>
      </c>
      <c r="F196" s="257"/>
      <c r="G196" s="258"/>
      <c r="H196" s="259">
        <v>0</v>
      </c>
      <c r="I196" s="260">
        <f>E196*H196</f>
        <v>0</v>
      </c>
      <c r="J196" s="259">
        <v>0</v>
      </c>
      <c r="K196" s="260">
        <f>E196*J196</f>
        <v>0</v>
      </c>
      <c r="O196" s="252">
        <v>2</v>
      </c>
      <c r="AA196" s="227">
        <v>1</v>
      </c>
      <c r="AB196" s="227">
        <v>1</v>
      </c>
      <c r="AC196" s="227">
        <v>1</v>
      </c>
      <c r="AZ196" s="227">
        <v>1</v>
      </c>
      <c r="BA196" s="227">
        <f>IF(AZ196=1,G196,0)</f>
        <v>0</v>
      </c>
      <c r="BB196" s="227">
        <f>IF(AZ196=2,G196,0)</f>
        <v>0</v>
      </c>
      <c r="BC196" s="227">
        <f>IF(AZ196=3,G196,0)</f>
        <v>0</v>
      </c>
      <c r="BD196" s="227">
        <f>IF(AZ196=4,G196,0)</f>
        <v>0</v>
      </c>
      <c r="BE196" s="227">
        <f>IF(AZ196=5,G196,0)</f>
        <v>0</v>
      </c>
      <c r="CA196" s="252">
        <v>1</v>
      </c>
      <c r="CB196" s="252">
        <v>1</v>
      </c>
    </row>
    <row r="197" spans="1:80" x14ac:dyDescent="0.2">
      <c r="A197" s="261"/>
      <c r="B197" s="264"/>
      <c r="C197" s="407" t="s">
        <v>450</v>
      </c>
      <c r="D197" s="408"/>
      <c r="E197" s="265">
        <v>0</v>
      </c>
      <c r="F197" s="266"/>
      <c r="G197" s="267"/>
      <c r="H197" s="268"/>
      <c r="I197" s="262"/>
      <c r="J197" s="269"/>
      <c r="K197" s="262"/>
      <c r="M197" s="263" t="s">
        <v>450</v>
      </c>
      <c r="O197" s="252"/>
    </row>
    <row r="198" spans="1:80" x14ac:dyDescent="0.2">
      <c r="A198" s="261"/>
      <c r="B198" s="264"/>
      <c r="C198" s="407" t="s">
        <v>451</v>
      </c>
      <c r="D198" s="408"/>
      <c r="E198" s="265">
        <v>1067.492</v>
      </c>
      <c r="F198" s="266"/>
      <c r="G198" s="267"/>
      <c r="H198" s="268"/>
      <c r="I198" s="262"/>
      <c r="J198" s="269"/>
      <c r="K198" s="262"/>
      <c r="M198" s="263" t="s">
        <v>451</v>
      </c>
      <c r="O198" s="252"/>
    </row>
    <row r="199" spans="1:80" x14ac:dyDescent="0.2">
      <c r="A199" s="261"/>
      <c r="B199" s="264"/>
      <c r="C199" s="407" t="s">
        <v>452</v>
      </c>
      <c r="D199" s="408"/>
      <c r="E199" s="265">
        <v>0</v>
      </c>
      <c r="F199" s="266"/>
      <c r="G199" s="267"/>
      <c r="H199" s="268"/>
      <c r="I199" s="262"/>
      <c r="J199" s="269"/>
      <c r="K199" s="262"/>
      <c r="M199" s="263" t="s">
        <v>452</v>
      </c>
      <c r="O199" s="252"/>
    </row>
    <row r="200" spans="1:80" ht="22.5" x14ac:dyDescent="0.2">
      <c r="A200" s="253">
        <v>97</v>
      </c>
      <c r="B200" s="254" t="s">
        <v>453</v>
      </c>
      <c r="C200" s="255" t="s">
        <v>454</v>
      </c>
      <c r="D200" s="256" t="s">
        <v>212</v>
      </c>
      <c r="E200" s="257">
        <v>112</v>
      </c>
      <c r="F200" s="257"/>
      <c r="G200" s="258"/>
      <c r="H200" s="259">
        <v>0</v>
      </c>
      <c r="I200" s="260">
        <f>E200*H200</f>
        <v>0</v>
      </c>
      <c r="J200" s="259">
        <v>0</v>
      </c>
      <c r="K200" s="260">
        <f>E200*J200</f>
        <v>0</v>
      </c>
      <c r="O200" s="252">
        <v>2</v>
      </c>
      <c r="AA200" s="227">
        <v>1</v>
      </c>
      <c r="AB200" s="227">
        <v>1</v>
      </c>
      <c r="AC200" s="227">
        <v>1</v>
      </c>
      <c r="AZ200" s="227">
        <v>1</v>
      </c>
      <c r="BA200" s="227">
        <f>IF(AZ200=1,G200,0)</f>
        <v>0</v>
      </c>
      <c r="BB200" s="227">
        <f>IF(AZ200=2,G200,0)</f>
        <v>0</v>
      </c>
      <c r="BC200" s="227">
        <f>IF(AZ200=3,G200,0)</f>
        <v>0</v>
      </c>
      <c r="BD200" s="227">
        <f>IF(AZ200=4,G200,0)</f>
        <v>0</v>
      </c>
      <c r="BE200" s="227">
        <f>IF(AZ200=5,G200,0)</f>
        <v>0</v>
      </c>
      <c r="CA200" s="252">
        <v>1</v>
      </c>
      <c r="CB200" s="252">
        <v>1</v>
      </c>
    </row>
    <row r="201" spans="1:80" x14ac:dyDescent="0.2">
      <c r="A201" s="261"/>
      <c r="B201" s="264"/>
      <c r="C201" s="407" t="s">
        <v>455</v>
      </c>
      <c r="D201" s="408"/>
      <c r="E201" s="265">
        <v>112</v>
      </c>
      <c r="F201" s="266"/>
      <c r="G201" s="267"/>
      <c r="H201" s="268"/>
      <c r="I201" s="262"/>
      <c r="J201" s="269"/>
      <c r="K201" s="262"/>
      <c r="M201" s="263" t="s">
        <v>455</v>
      </c>
      <c r="O201" s="252"/>
    </row>
    <row r="202" spans="1:80" ht="22.5" x14ac:dyDescent="0.2">
      <c r="A202" s="253">
        <v>98</v>
      </c>
      <c r="B202" s="254" t="s">
        <v>456</v>
      </c>
      <c r="C202" s="255" t="s">
        <v>457</v>
      </c>
      <c r="D202" s="256" t="s">
        <v>212</v>
      </c>
      <c r="E202" s="257">
        <v>10</v>
      </c>
      <c r="F202" s="257"/>
      <c r="G202" s="258"/>
      <c r="H202" s="259">
        <v>0</v>
      </c>
      <c r="I202" s="260">
        <f>E202*H202</f>
        <v>0</v>
      </c>
      <c r="J202" s="259">
        <v>0</v>
      </c>
      <c r="K202" s="260">
        <f>E202*J202</f>
        <v>0</v>
      </c>
      <c r="O202" s="252">
        <v>2</v>
      </c>
      <c r="AA202" s="227">
        <v>1</v>
      </c>
      <c r="AB202" s="227">
        <v>1</v>
      </c>
      <c r="AC202" s="227">
        <v>1</v>
      </c>
      <c r="AZ202" s="227">
        <v>1</v>
      </c>
      <c r="BA202" s="227">
        <f>IF(AZ202=1,G202,0)</f>
        <v>0</v>
      </c>
      <c r="BB202" s="227">
        <f>IF(AZ202=2,G202,0)</f>
        <v>0</v>
      </c>
      <c r="BC202" s="227">
        <f>IF(AZ202=3,G202,0)</f>
        <v>0</v>
      </c>
      <c r="BD202" s="227">
        <f>IF(AZ202=4,G202,0)</f>
        <v>0</v>
      </c>
      <c r="BE202" s="227">
        <f>IF(AZ202=5,G202,0)</f>
        <v>0</v>
      </c>
      <c r="CA202" s="252">
        <v>1</v>
      </c>
      <c r="CB202" s="252">
        <v>1</v>
      </c>
    </row>
    <row r="203" spans="1:80" x14ac:dyDescent="0.2">
      <c r="A203" s="270"/>
      <c r="B203" s="271" t="s">
        <v>101</v>
      </c>
      <c r="C203" s="272" t="s">
        <v>447</v>
      </c>
      <c r="D203" s="273"/>
      <c r="E203" s="274"/>
      <c r="F203" s="275"/>
      <c r="G203" s="276"/>
      <c r="H203" s="277"/>
      <c r="I203" s="278">
        <f>SUM(I195:I202)</f>
        <v>0</v>
      </c>
      <c r="J203" s="277"/>
      <c r="K203" s="278">
        <f>SUM(K195:K202)</f>
        <v>0</v>
      </c>
      <c r="O203" s="252">
        <v>4</v>
      </c>
      <c r="BA203" s="279">
        <f>SUM(BA195:BA202)</f>
        <v>0</v>
      </c>
      <c r="BB203" s="279">
        <f>SUM(BB195:BB202)</f>
        <v>0</v>
      </c>
      <c r="BC203" s="279">
        <f>SUM(BC195:BC202)</f>
        <v>0</v>
      </c>
      <c r="BD203" s="279">
        <f>SUM(BD195:BD202)</f>
        <v>0</v>
      </c>
      <c r="BE203" s="279">
        <f>SUM(BE195:BE202)</f>
        <v>0</v>
      </c>
    </row>
    <row r="204" spans="1:80" x14ac:dyDescent="0.2">
      <c r="A204" s="242" t="s">
        <v>98</v>
      </c>
      <c r="B204" s="243" t="s">
        <v>458</v>
      </c>
      <c r="C204" s="244" t="s">
        <v>459</v>
      </c>
      <c r="D204" s="245"/>
      <c r="E204" s="246"/>
      <c r="F204" s="246"/>
      <c r="G204" s="247"/>
      <c r="H204" s="248"/>
      <c r="I204" s="249"/>
      <c r="J204" s="250"/>
      <c r="K204" s="251"/>
      <c r="O204" s="252">
        <v>1</v>
      </c>
    </row>
    <row r="205" spans="1:80" ht="22.5" x14ac:dyDescent="0.2">
      <c r="A205" s="253">
        <v>99</v>
      </c>
      <c r="B205" s="254" t="s">
        <v>461</v>
      </c>
      <c r="C205" s="255" t="s">
        <v>462</v>
      </c>
      <c r="D205" s="256" t="s">
        <v>162</v>
      </c>
      <c r="E205" s="257">
        <v>1500</v>
      </c>
      <c r="F205" s="257"/>
      <c r="G205" s="258"/>
      <c r="H205" s="259">
        <v>0</v>
      </c>
      <c r="I205" s="260">
        <f>E205*H205</f>
        <v>0</v>
      </c>
      <c r="J205" s="259">
        <v>0</v>
      </c>
      <c r="K205" s="260">
        <f>E205*J205</f>
        <v>0</v>
      </c>
      <c r="O205" s="252">
        <v>2</v>
      </c>
      <c r="AA205" s="227">
        <v>1</v>
      </c>
      <c r="AB205" s="227">
        <v>1</v>
      </c>
      <c r="AC205" s="227">
        <v>1</v>
      </c>
      <c r="AZ205" s="227">
        <v>1</v>
      </c>
      <c r="BA205" s="227">
        <f>IF(AZ205=1,G205,0)</f>
        <v>0</v>
      </c>
      <c r="BB205" s="227">
        <f>IF(AZ205=2,G205,0)</f>
        <v>0</v>
      </c>
      <c r="BC205" s="227">
        <f>IF(AZ205=3,G205,0)</f>
        <v>0</v>
      </c>
      <c r="BD205" s="227">
        <f>IF(AZ205=4,G205,0)</f>
        <v>0</v>
      </c>
      <c r="BE205" s="227">
        <f>IF(AZ205=5,G205,0)</f>
        <v>0</v>
      </c>
      <c r="CA205" s="252">
        <v>1</v>
      </c>
      <c r="CB205" s="252">
        <v>1</v>
      </c>
    </row>
    <row r="206" spans="1:80" x14ac:dyDescent="0.2">
      <c r="A206" s="270"/>
      <c r="B206" s="271" t="s">
        <v>101</v>
      </c>
      <c r="C206" s="272" t="s">
        <v>460</v>
      </c>
      <c r="D206" s="273"/>
      <c r="E206" s="274"/>
      <c r="F206" s="275"/>
      <c r="G206" s="276"/>
      <c r="H206" s="277"/>
      <c r="I206" s="278">
        <f>SUM(I204:I205)</f>
        <v>0</v>
      </c>
      <c r="J206" s="277"/>
      <c r="K206" s="278">
        <f>SUM(K204:K205)</f>
        <v>0</v>
      </c>
      <c r="O206" s="252">
        <v>4</v>
      </c>
      <c r="BA206" s="279">
        <f>SUM(BA204:BA205)</f>
        <v>0</v>
      </c>
      <c r="BB206" s="279">
        <f>SUM(BB204:BB205)</f>
        <v>0</v>
      </c>
      <c r="BC206" s="279">
        <f>SUM(BC204:BC205)</f>
        <v>0</v>
      </c>
      <c r="BD206" s="279">
        <f>SUM(BD204:BD205)</f>
        <v>0</v>
      </c>
      <c r="BE206" s="279">
        <f>SUM(BE204:BE205)</f>
        <v>0</v>
      </c>
    </row>
    <row r="207" spans="1:80" x14ac:dyDescent="0.2">
      <c r="A207" s="242" t="s">
        <v>98</v>
      </c>
      <c r="B207" s="243" t="s">
        <v>463</v>
      </c>
      <c r="C207" s="244" t="s">
        <v>464</v>
      </c>
      <c r="D207" s="245"/>
      <c r="E207" s="246"/>
      <c r="F207" s="246"/>
      <c r="G207" s="247"/>
      <c r="H207" s="248"/>
      <c r="I207" s="249"/>
      <c r="J207" s="250"/>
      <c r="K207" s="251"/>
      <c r="O207" s="252">
        <v>1</v>
      </c>
    </row>
    <row r="208" spans="1:80" x14ac:dyDescent="0.2">
      <c r="A208" s="253">
        <v>100</v>
      </c>
      <c r="B208" s="254" t="s">
        <v>466</v>
      </c>
      <c r="C208" s="255" t="s">
        <v>467</v>
      </c>
      <c r="D208" s="256" t="s">
        <v>162</v>
      </c>
      <c r="E208" s="257">
        <v>242</v>
      </c>
      <c r="F208" s="257"/>
      <c r="G208" s="258"/>
      <c r="H208" s="259">
        <v>0</v>
      </c>
      <c r="I208" s="260">
        <f>E208*H208</f>
        <v>0</v>
      </c>
      <c r="J208" s="259">
        <v>-0.249</v>
      </c>
      <c r="K208" s="260">
        <f>E208*J208</f>
        <v>-60.258000000000003</v>
      </c>
      <c r="O208" s="252">
        <v>2</v>
      </c>
      <c r="AA208" s="227">
        <v>1</v>
      </c>
      <c r="AB208" s="227">
        <v>1</v>
      </c>
      <c r="AC208" s="227">
        <v>1</v>
      </c>
      <c r="AZ208" s="227">
        <v>1</v>
      </c>
      <c r="BA208" s="227">
        <f>IF(AZ208=1,G208,0)</f>
        <v>0</v>
      </c>
      <c r="BB208" s="227">
        <f>IF(AZ208=2,G208,0)</f>
        <v>0</v>
      </c>
      <c r="BC208" s="227">
        <f>IF(AZ208=3,G208,0)</f>
        <v>0</v>
      </c>
      <c r="BD208" s="227">
        <f>IF(AZ208=4,G208,0)</f>
        <v>0</v>
      </c>
      <c r="BE208" s="227">
        <f>IF(AZ208=5,G208,0)</f>
        <v>0</v>
      </c>
      <c r="CA208" s="252">
        <v>1</v>
      </c>
      <c r="CB208" s="252">
        <v>1</v>
      </c>
    </row>
    <row r="209" spans="1:80" x14ac:dyDescent="0.2">
      <c r="A209" s="261"/>
      <c r="B209" s="264"/>
      <c r="C209" s="407" t="s">
        <v>468</v>
      </c>
      <c r="D209" s="408"/>
      <c r="E209" s="265">
        <v>242</v>
      </c>
      <c r="F209" s="266"/>
      <c r="G209" s="267"/>
      <c r="H209" s="268"/>
      <c r="I209" s="262"/>
      <c r="J209" s="269"/>
      <c r="K209" s="262"/>
      <c r="M209" s="263" t="s">
        <v>468</v>
      </c>
      <c r="O209" s="252"/>
    </row>
    <row r="210" spans="1:80" ht="22.5" x14ac:dyDescent="0.2">
      <c r="A210" s="253">
        <v>101</v>
      </c>
      <c r="B210" s="254" t="s">
        <v>469</v>
      </c>
      <c r="C210" s="255" t="s">
        <v>470</v>
      </c>
      <c r="D210" s="256" t="s">
        <v>212</v>
      </c>
      <c r="E210" s="257">
        <v>72</v>
      </c>
      <c r="F210" s="257"/>
      <c r="G210" s="258"/>
      <c r="H210" s="259">
        <v>0</v>
      </c>
      <c r="I210" s="260">
        <f>E210*H210</f>
        <v>0</v>
      </c>
      <c r="J210" s="259">
        <v>-2.1000000000000001E-2</v>
      </c>
      <c r="K210" s="260">
        <f>E210*J210</f>
        <v>-1.512</v>
      </c>
      <c r="O210" s="252">
        <v>2</v>
      </c>
      <c r="AA210" s="227">
        <v>1</v>
      </c>
      <c r="AB210" s="227">
        <v>1</v>
      </c>
      <c r="AC210" s="227">
        <v>1</v>
      </c>
      <c r="AZ210" s="227">
        <v>1</v>
      </c>
      <c r="BA210" s="227">
        <f>IF(AZ210=1,G210,0)</f>
        <v>0</v>
      </c>
      <c r="BB210" s="227">
        <f>IF(AZ210=2,G210,0)</f>
        <v>0</v>
      </c>
      <c r="BC210" s="227">
        <f>IF(AZ210=3,G210,0)</f>
        <v>0</v>
      </c>
      <c r="BD210" s="227">
        <f>IF(AZ210=4,G210,0)</f>
        <v>0</v>
      </c>
      <c r="BE210" s="227">
        <f>IF(AZ210=5,G210,0)</f>
        <v>0</v>
      </c>
      <c r="CA210" s="252">
        <v>1</v>
      </c>
      <c r="CB210" s="252">
        <v>1</v>
      </c>
    </row>
    <row r="211" spans="1:80" x14ac:dyDescent="0.2">
      <c r="A211" s="253">
        <v>102</v>
      </c>
      <c r="B211" s="254" t="s">
        <v>471</v>
      </c>
      <c r="C211" s="255" t="s">
        <v>472</v>
      </c>
      <c r="D211" s="256" t="s">
        <v>216</v>
      </c>
      <c r="E211" s="257">
        <v>3.24</v>
      </c>
      <c r="F211" s="257"/>
      <c r="G211" s="258"/>
      <c r="H211" s="259">
        <v>0</v>
      </c>
      <c r="I211" s="260">
        <f>E211*H211</f>
        <v>0</v>
      </c>
      <c r="J211" s="259">
        <v>0</v>
      </c>
      <c r="K211" s="260">
        <f>E211*J211</f>
        <v>0</v>
      </c>
      <c r="O211" s="252">
        <v>2</v>
      </c>
      <c r="AA211" s="227">
        <v>1</v>
      </c>
      <c r="AB211" s="227">
        <v>1</v>
      </c>
      <c r="AC211" s="227">
        <v>1</v>
      </c>
      <c r="AZ211" s="227">
        <v>1</v>
      </c>
      <c r="BA211" s="227">
        <f>IF(AZ211=1,G211,0)</f>
        <v>0</v>
      </c>
      <c r="BB211" s="227">
        <f>IF(AZ211=2,G211,0)</f>
        <v>0</v>
      </c>
      <c r="BC211" s="227">
        <f>IF(AZ211=3,G211,0)</f>
        <v>0</v>
      </c>
      <c r="BD211" s="227">
        <f>IF(AZ211=4,G211,0)</f>
        <v>0</v>
      </c>
      <c r="BE211" s="227">
        <f>IF(AZ211=5,G211,0)</f>
        <v>0</v>
      </c>
      <c r="CA211" s="252">
        <v>1</v>
      </c>
      <c r="CB211" s="252">
        <v>1</v>
      </c>
    </row>
    <row r="212" spans="1:80" x14ac:dyDescent="0.2">
      <c r="A212" s="261"/>
      <c r="B212" s="264"/>
      <c r="C212" s="407" t="s">
        <v>473</v>
      </c>
      <c r="D212" s="408"/>
      <c r="E212" s="265">
        <v>3.24</v>
      </c>
      <c r="F212" s="266"/>
      <c r="G212" s="267"/>
      <c r="H212" s="268"/>
      <c r="I212" s="262"/>
      <c r="J212" s="269"/>
      <c r="K212" s="262"/>
      <c r="M212" s="263" t="s">
        <v>473</v>
      </c>
      <c r="O212" s="252"/>
    </row>
    <row r="213" spans="1:80" x14ac:dyDescent="0.2">
      <c r="A213" s="270"/>
      <c r="B213" s="271" t="s">
        <v>101</v>
      </c>
      <c r="C213" s="272" t="s">
        <v>465</v>
      </c>
      <c r="D213" s="273"/>
      <c r="E213" s="274"/>
      <c r="F213" s="275"/>
      <c r="G213" s="276"/>
      <c r="H213" s="277"/>
      <c r="I213" s="278">
        <f>SUM(I207:I212)</f>
        <v>0</v>
      </c>
      <c r="J213" s="277"/>
      <c r="K213" s="278">
        <f>SUM(K207:K212)</f>
        <v>-61.77</v>
      </c>
      <c r="O213" s="252">
        <v>4</v>
      </c>
      <c r="BA213" s="279">
        <f>SUM(BA207:BA212)</f>
        <v>0</v>
      </c>
      <c r="BB213" s="279">
        <f>SUM(BB207:BB212)</f>
        <v>0</v>
      </c>
      <c r="BC213" s="279">
        <f>SUM(BC207:BC212)</f>
        <v>0</v>
      </c>
      <c r="BD213" s="279">
        <f>SUM(BD207:BD212)</f>
        <v>0</v>
      </c>
      <c r="BE213" s="279">
        <f>SUM(BE207:BE212)</f>
        <v>0</v>
      </c>
    </row>
    <row r="214" spans="1:80" x14ac:dyDescent="0.2">
      <c r="A214" s="242" t="s">
        <v>98</v>
      </c>
      <c r="B214" s="243" t="s">
        <v>474</v>
      </c>
      <c r="C214" s="244" t="s">
        <v>475</v>
      </c>
      <c r="D214" s="245"/>
      <c r="E214" s="246"/>
      <c r="F214" s="246"/>
      <c r="G214" s="247"/>
      <c r="H214" s="248"/>
      <c r="I214" s="249"/>
      <c r="J214" s="250"/>
      <c r="K214" s="251"/>
      <c r="O214" s="252">
        <v>1</v>
      </c>
    </row>
    <row r="215" spans="1:80" x14ac:dyDescent="0.2">
      <c r="A215" s="253">
        <v>103</v>
      </c>
      <c r="B215" s="254" t="s">
        <v>477</v>
      </c>
      <c r="C215" s="255" t="s">
        <v>478</v>
      </c>
      <c r="D215" s="256" t="s">
        <v>294</v>
      </c>
      <c r="E215" s="257">
        <v>1356.6534999999999</v>
      </c>
      <c r="F215" s="257"/>
      <c r="G215" s="258"/>
      <c r="H215" s="259">
        <v>0</v>
      </c>
      <c r="I215" s="260">
        <f>E215*H215</f>
        <v>0</v>
      </c>
      <c r="J215" s="259">
        <v>0</v>
      </c>
      <c r="K215" s="260">
        <f>E215*J215</f>
        <v>0</v>
      </c>
      <c r="O215" s="252">
        <v>2</v>
      </c>
      <c r="AA215" s="227">
        <v>1</v>
      </c>
      <c r="AB215" s="227">
        <v>2</v>
      </c>
      <c r="AC215" s="227">
        <v>2</v>
      </c>
      <c r="AZ215" s="227">
        <v>1</v>
      </c>
      <c r="BA215" s="227">
        <f>IF(AZ215=1,G215,0)</f>
        <v>0</v>
      </c>
      <c r="BB215" s="227">
        <f>IF(AZ215=2,G215,0)</f>
        <v>0</v>
      </c>
      <c r="BC215" s="227">
        <f>IF(AZ215=3,G215,0)</f>
        <v>0</v>
      </c>
      <c r="BD215" s="227">
        <f>IF(AZ215=4,G215,0)</f>
        <v>0</v>
      </c>
      <c r="BE215" s="227">
        <f>IF(AZ215=5,G215,0)</f>
        <v>0</v>
      </c>
      <c r="CA215" s="252">
        <v>1</v>
      </c>
      <c r="CB215" s="252">
        <v>2</v>
      </c>
    </row>
    <row r="216" spans="1:80" x14ac:dyDescent="0.2">
      <c r="A216" s="270"/>
      <c r="B216" s="271" t="s">
        <v>101</v>
      </c>
      <c r="C216" s="272" t="s">
        <v>476</v>
      </c>
      <c r="D216" s="273"/>
      <c r="E216" s="274"/>
      <c r="F216" s="275"/>
      <c r="G216" s="276"/>
      <c r="H216" s="277"/>
      <c r="I216" s="278">
        <f>SUM(I214:I215)</f>
        <v>0</v>
      </c>
      <c r="J216" s="277"/>
      <c r="K216" s="278">
        <f>SUM(K214:K215)</f>
        <v>0</v>
      </c>
      <c r="O216" s="252">
        <v>4</v>
      </c>
      <c r="BA216" s="279">
        <f>SUM(BA214:BA215)</f>
        <v>0</v>
      </c>
      <c r="BB216" s="279">
        <f>SUM(BB214:BB215)</f>
        <v>0</v>
      </c>
      <c r="BC216" s="279">
        <f>SUM(BC214:BC215)</f>
        <v>0</v>
      </c>
      <c r="BD216" s="279">
        <f>SUM(BD214:BD215)</f>
        <v>0</v>
      </c>
      <c r="BE216" s="279">
        <f>SUM(BE214:BE215)</f>
        <v>0</v>
      </c>
    </row>
    <row r="217" spans="1:80" x14ac:dyDescent="0.2">
      <c r="A217" s="242" t="s">
        <v>98</v>
      </c>
      <c r="B217" s="243" t="s">
        <v>479</v>
      </c>
      <c r="C217" s="244" t="s">
        <v>480</v>
      </c>
      <c r="D217" s="245"/>
      <c r="E217" s="246"/>
      <c r="F217" s="246"/>
      <c r="G217" s="247"/>
      <c r="H217" s="248"/>
      <c r="I217" s="249"/>
      <c r="J217" s="250"/>
      <c r="K217" s="251"/>
      <c r="O217" s="252">
        <v>1</v>
      </c>
    </row>
    <row r="218" spans="1:80" ht="22.5" x14ac:dyDescent="0.2">
      <c r="A218" s="253">
        <v>104</v>
      </c>
      <c r="B218" s="254" t="s">
        <v>482</v>
      </c>
      <c r="C218" s="255" t="s">
        <v>483</v>
      </c>
      <c r="D218" s="256" t="s">
        <v>162</v>
      </c>
      <c r="E218" s="257">
        <v>30</v>
      </c>
      <c r="F218" s="257"/>
      <c r="G218" s="258"/>
      <c r="H218" s="259">
        <v>0</v>
      </c>
      <c r="I218" s="260">
        <f>E218*H218</f>
        <v>0</v>
      </c>
      <c r="J218" s="259">
        <v>0</v>
      </c>
      <c r="K218" s="260">
        <f>E218*J218</f>
        <v>0</v>
      </c>
      <c r="O218" s="252">
        <v>2</v>
      </c>
      <c r="AA218" s="227">
        <v>1</v>
      </c>
      <c r="AB218" s="227">
        <v>7</v>
      </c>
      <c r="AC218" s="227">
        <v>7</v>
      </c>
      <c r="AZ218" s="227">
        <v>2</v>
      </c>
      <c r="BA218" s="227">
        <f>IF(AZ218=1,G218,0)</f>
        <v>0</v>
      </c>
      <c r="BB218" s="227">
        <f>IF(AZ218=2,G218,0)</f>
        <v>0</v>
      </c>
      <c r="BC218" s="227">
        <f>IF(AZ218=3,G218,0)</f>
        <v>0</v>
      </c>
      <c r="BD218" s="227">
        <f>IF(AZ218=4,G218,0)</f>
        <v>0</v>
      </c>
      <c r="BE218" s="227">
        <f>IF(AZ218=5,G218,0)</f>
        <v>0</v>
      </c>
      <c r="CA218" s="252">
        <v>1</v>
      </c>
      <c r="CB218" s="252">
        <v>7</v>
      </c>
    </row>
    <row r="219" spans="1:80" x14ac:dyDescent="0.2">
      <c r="A219" s="261"/>
      <c r="B219" s="264"/>
      <c r="C219" s="407" t="s">
        <v>484</v>
      </c>
      <c r="D219" s="408"/>
      <c r="E219" s="265">
        <v>0</v>
      </c>
      <c r="F219" s="266"/>
      <c r="G219" s="267"/>
      <c r="H219" s="268"/>
      <c r="I219" s="262"/>
      <c r="J219" s="269"/>
      <c r="K219" s="262"/>
      <c r="M219" s="263" t="s">
        <v>484</v>
      </c>
      <c r="O219" s="252"/>
    </row>
    <row r="220" spans="1:80" x14ac:dyDescent="0.2">
      <c r="A220" s="261"/>
      <c r="B220" s="264"/>
      <c r="C220" s="407" t="s">
        <v>485</v>
      </c>
      <c r="D220" s="408"/>
      <c r="E220" s="265">
        <v>30</v>
      </c>
      <c r="F220" s="266"/>
      <c r="G220" s="267"/>
      <c r="H220" s="268"/>
      <c r="I220" s="262"/>
      <c r="J220" s="269"/>
      <c r="K220" s="262"/>
      <c r="M220" s="263" t="s">
        <v>485</v>
      </c>
      <c r="O220" s="252"/>
    </row>
    <row r="221" spans="1:80" x14ac:dyDescent="0.2">
      <c r="A221" s="253">
        <v>105</v>
      </c>
      <c r="B221" s="254" t="s">
        <v>486</v>
      </c>
      <c r="C221" s="255" t="s">
        <v>487</v>
      </c>
      <c r="D221" s="256" t="s">
        <v>162</v>
      </c>
      <c r="E221" s="257">
        <v>30.9</v>
      </c>
      <c r="F221" s="257"/>
      <c r="G221" s="258"/>
      <c r="H221" s="259">
        <v>0</v>
      </c>
      <c r="I221" s="260">
        <f>E221*H221</f>
        <v>0</v>
      </c>
      <c r="J221" s="259"/>
      <c r="K221" s="260">
        <f>E221*J221</f>
        <v>0</v>
      </c>
      <c r="O221" s="252">
        <v>2</v>
      </c>
      <c r="AA221" s="227">
        <v>3</v>
      </c>
      <c r="AB221" s="227">
        <v>7</v>
      </c>
      <c r="AC221" s="227">
        <v>62811120</v>
      </c>
      <c r="AZ221" s="227">
        <v>2</v>
      </c>
      <c r="BA221" s="227">
        <f>IF(AZ221=1,G221,0)</f>
        <v>0</v>
      </c>
      <c r="BB221" s="227">
        <f>IF(AZ221=2,G221,0)</f>
        <v>0</v>
      </c>
      <c r="BC221" s="227">
        <f>IF(AZ221=3,G221,0)</f>
        <v>0</v>
      </c>
      <c r="BD221" s="227">
        <f>IF(AZ221=4,G221,0)</f>
        <v>0</v>
      </c>
      <c r="BE221" s="227">
        <f>IF(AZ221=5,G221,0)</f>
        <v>0</v>
      </c>
      <c r="CA221" s="252">
        <v>3</v>
      </c>
      <c r="CB221" s="252">
        <v>7</v>
      </c>
    </row>
    <row r="222" spans="1:80" x14ac:dyDescent="0.2">
      <c r="A222" s="261"/>
      <c r="B222" s="264"/>
      <c r="C222" s="407" t="s">
        <v>488</v>
      </c>
      <c r="D222" s="408"/>
      <c r="E222" s="265">
        <v>30.9</v>
      </c>
      <c r="F222" s="266"/>
      <c r="G222" s="267"/>
      <c r="H222" s="268"/>
      <c r="I222" s="262"/>
      <c r="J222" s="269"/>
      <c r="K222" s="262"/>
      <c r="M222" s="263" t="s">
        <v>488</v>
      </c>
      <c r="O222" s="252"/>
    </row>
    <row r="223" spans="1:80" x14ac:dyDescent="0.2">
      <c r="A223" s="270"/>
      <c r="B223" s="271" t="s">
        <v>101</v>
      </c>
      <c r="C223" s="272" t="s">
        <v>481</v>
      </c>
      <c r="D223" s="273"/>
      <c r="E223" s="274"/>
      <c r="F223" s="275"/>
      <c r="G223" s="276"/>
      <c r="H223" s="277"/>
      <c r="I223" s="278">
        <f>SUM(I217:I222)</f>
        <v>0</v>
      </c>
      <c r="J223" s="277"/>
      <c r="K223" s="278">
        <f>SUM(K217:K222)</f>
        <v>0</v>
      </c>
      <c r="O223" s="252">
        <v>4</v>
      </c>
      <c r="BA223" s="279">
        <f>SUM(BA217:BA222)</f>
        <v>0</v>
      </c>
      <c r="BB223" s="279">
        <f>SUM(BB217:BB222)</f>
        <v>0</v>
      </c>
      <c r="BC223" s="279">
        <f>SUM(BC217:BC222)</f>
        <v>0</v>
      </c>
      <c r="BD223" s="279">
        <f>SUM(BD217:BD222)</f>
        <v>0</v>
      </c>
      <c r="BE223" s="279">
        <f>SUM(BE217:BE222)</f>
        <v>0</v>
      </c>
    </row>
    <row r="224" spans="1:80" x14ac:dyDescent="0.2">
      <c r="A224" s="242" t="s">
        <v>98</v>
      </c>
      <c r="B224" s="243" t="s">
        <v>489</v>
      </c>
      <c r="C224" s="244" t="s">
        <v>490</v>
      </c>
      <c r="D224" s="245"/>
      <c r="E224" s="246"/>
      <c r="F224" s="246"/>
      <c r="G224" s="247"/>
      <c r="H224" s="248"/>
      <c r="I224" s="249"/>
      <c r="J224" s="250"/>
      <c r="K224" s="251"/>
      <c r="O224" s="252">
        <v>1</v>
      </c>
    </row>
    <row r="225" spans="1:80" ht="22.5" x14ac:dyDescent="0.2">
      <c r="A225" s="253">
        <v>106</v>
      </c>
      <c r="B225" s="254" t="s">
        <v>492</v>
      </c>
      <c r="C225" s="255" t="s">
        <v>493</v>
      </c>
      <c r="D225" s="256" t="s">
        <v>167</v>
      </c>
      <c r="E225" s="257">
        <v>1</v>
      </c>
      <c r="F225" s="257"/>
      <c r="G225" s="258"/>
      <c r="H225" s="259">
        <v>0</v>
      </c>
      <c r="I225" s="260">
        <f>E225*H225</f>
        <v>0</v>
      </c>
      <c r="J225" s="259"/>
      <c r="K225" s="260">
        <f>E225*J225</f>
        <v>0</v>
      </c>
      <c r="O225" s="252">
        <v>2</v>
      </c>
      <c r="AA225" s="227">
        <v>12</v>
      </c>
      <c r="AB225" s="227">
        <v>0</v>
      </c>
      <c r="AC225" s="227">
        <v>100</v>
      </c>
      <c r="AZ225" s="227">
        <v>2</v>
      </c>
      <c r="BA225" s="227">
        <f>IF(AZ225=1,G225,0)</f>
        <v>0</v>
      </c>
      <c r="BB225" s="227">
        <f>IF(AZ225=2,G225,0)</f>
        <v>0</v>
      </c>
      <c r="BC225" s="227">
        <f>IF(AZ225=3,G225,0)</f>
        <v>0</v>
      </c>
      <c r="BD225" s="227">
        <f>IF(AZ225=4,G225,0)</f>
        <v>0</v>
      </c>
      <c r="BE225" s="227">
        <f>IF(AZ225=5,G225,0)</f>
        <v>0</v>
      </c>
      <c r="CA225" s="252">
        <v>12</v>
      </c>
      <c r="CB225" s="252">
        <v>0</v>
      </c>
    </row>
    <row r="226" spans="1:80" ht="22.5" x14ac:dyDescent="0.2">
      <c r="A226" s="253">
        <v>107</v>
      </c>
      <c r="B226" s="254" t="s">
        <v>494</v>
      </c>
      <c r="C226" s="255" t="s">
        <v>495</v>
      </c>
      <c r="D226" s="256" t="s">
        <v>167</v>
      </c>
      <c r="E226" s="257">
        <v>1</v>
      </c>
      <c r="F226" s="257"/>
      <c r="G226" s="258"/>
      <c r="H226" s="259">
        <v>0</v>
      </c>
      <c r="I226" s="260">
        <f>E226*H226</f>
        <v>0</v>
      </c>
      <c r="J226" s="259"/>
      <c r="K226" s="260">
        <f>E226*J226</f>
        <v>0</v>
      </c>
      <c r="O226" s="252">
        <v>2</v>
      </c>
      <c r="AA226" s="227">
        <v>12</v>
      </c>
      <c r="AB226" s="227">
        <v>0</v>
      </c>
      <c r="AC226" s="227">
        <v>101</v>
      </c>
      <c r="AZ226" s="227">
        <v>2</v>
      </c>
      <c r="BA226" s="227">
        <f>IF(AZ226=1,G226,0)</f>
        <v>0</v>
      </c>
      <c r="BB226" s="227">
        <f>IF(AZ226=2,G226,0)</f>
        <v>0</v>
      </c>
      <c r="BC226" s="227">
        <f>IF(AZ226=3,G226,0)</f>
        <v>0</v>
      </c>
      <c r="BD226" s="227">
        <f>IF(AZ226=4,G226,0)</f>
        <v>0</v>
      </c>
      <c r="BE226" s="227">
        <f>IF(AZ226=5,G226,0)</f>
        <v>0</v>
      </c>
      <c r="CA226" s="252">
        <v>12</v>
      </c>
      <c r="CB226" s="252">
        <v>0</v>
      </c>
    </row>
    <row r="227" spans="1:80" ht="22.5" x14ac:dyDescent="0.2">
      <c r="A227" s="253">
        <v>108</v>
      </c>
      <c r="B227" s="254" t="s">
        <v>496</v>
      </c>
      <c r="C227" s="255" t="s">
        <v>497</v>
      </c>
      <c r="D227" s="256" t="s">
        <v>167</v>
      </c>
      <c r="E227" s="257">
        <v>1</v>
      </c>
      <c r="F227" s="257"/>
      <c r="G227" s="258"/>
      <c r="H227" s="259">
        <v>0</v>
      </c>
      <c r="I227" s="260">
        <f>E227*H227</f>
        <v>0</v>
      </c>
      <c r="J227" s="259"/>
      <c r="K227" s="260">
        <f>E227*J227</f>
        <v>0</v>
      </c>
      <c r="O227" s="252">
        <v>2</v>
      </c>
      <c r="AA227" s="227">
        <v>12</v>
      </c>
      <c r="AB227" s="227">
        <v>0</v>
      </c>
      <c r="AC227" s="227">
        <v>102</v>
      </c>
      <c r="AZ227" s="227">
        <v>2</v>
      </c>
      <c r="BA227" s="227">
        <f>IF(AZ227=1,G227,0)</f>
        <v>0</v>
      </c>
      <c r="BB227" s="227">
        <f>IF(AZ227=2,G227,0)</f>
        <v>0</v>
      </c>
      <c r="BC227" s="227">
        <f>IF(AZ227=3,G227,0)</f>
        <v>0</v>
      </c>
      <c r="BD227" s="227">
        <f>IF(AZ227=4,G227,0)</f>
        <v>0</v>
      </c>
      <c r="BE227" s="227">
        <f>IF(AZ227=5,G227,0)</f>
        <v>0</v>
      </c>
      <c r="CA227" s="252">
        <v>12</v>
      </c>
      <c r="CB227" s="252">
        <v>0</v>
      </c>
    </row>
    <row r="228" spans="1:80" x14ac:dyDescent="0.2">
      <c r="A228" s="261"/>
      <c r="B228" s="264"/>
      <c r="C228" s="407" t="s">
        <v>498</v>
      </c>
      <c r="D228" s="408"/>
      <c r="E228" s="265">
        <v>1</v>
      </c>
      <c r="F228" s="266"/>
      <c r="G228" s="267"/>
      <c r="H228" s="268"/>
      <c r="I228" s="262"/>
      <c r="J228" s="269"/>
      <c r="K228" s="262"/>
      <c r="M228" s="263" t="s">
        <v>498</v>
      </c>
      <c r="O228" s="252"/>
    </row>
    <row r="229" spans="1:80" ht="22.5" x14ac:dyDescent="0.2">
      <c r="A229" s="253">
        <v>109</v>
      </c>
      <c r="B229" s="254" t="s">
        <v>499</v>
      </c>
      <c r="C229" s="255" t="s">
        <v>500</v>
      </c>
      <c r="D229" s="256" t="s">
        <v>167</v>
      </c>
      <c r="E229" s="257">
        <v>1</v>
      </c>
      <c r="F229" s="257"/>
      <c r="G229" s="258"/>
      <c r="H229" s="259">
        <v>0</v>
      </c>
      <c r="I229" s="260">
        <f t="shared" ref="I229:I234" si="21">E229*H229</f>
        <v>0</v>
      </c>
      <c r="J229" s="259"/>
      <c r="K229" s="260">
        <f t="shared" ref="K229:K234" si="22">E229*J229</f>
        <v>0</v>
      </c>
      <c r="O229" s="252">
        <v>2</v>
      </c>
      <c r="AA229" s="227">
        <v>12</v>
      </c>
      <c r="AB229" s="227">
        <v>0</v>
      </c>
      <c r="AC229" s="227">
        <v>103</v>
      </c>
      <c r="AZ229" s="227">
        <v>2</v>
      </c>
      <c r="BA229" s="227">
        <f t="shared" ref="BA229:BA234" si="23">IF(AZ229=1,G229,0)</f>
        <v>0</v>
      </c>
      <c r="BB229" s="227">
        <f t="shared" ref="BB229:BB234" si="24">IF(AZ229=2,G229,0)</f>
        <v>0</v>
      </c>
      <c r="BC229" s="227">
        <f t="shared" ref="BC229:BC234" si="25">IF(AZ229=3,G229,0)</f>
        <v>0</v>
      </c>
      <c r="BD229" s="227">
        <f t="shared" ref="BD229:BD234" si="26">IF(AZ229=4,G229,0)</f>
        <v>0</v>
      </c>
      <c r="BE229" s="227">
        <f t="shared" ref="BE229:BE234" si="27">IF(AZ229=5,G229,0)</f>
        <v>0</v>
      </c>
      <c r="CA229" s="252">
        <v>12</v>
      </c>
      <c r="CB229" s="252">
        <v>0</v>
      </c>
    </row>
    <row r="230" spans="1:80" ht="22.5" x14ac:dyDescent="0.2">
      <c r="A230" s="253">
        <v>110</v>
      </c>
      <c r="B230" s="254" t="s">
        <v>501</v>
      </c>
      <c r="C230" s="255" t="s">
        <v>502</v>
      </c>
      <c r="D230" s="256" t="s">
        <v>167</v>
      </c>
      <c r="E230" s="257">
        <v>1</v>
      </c>
      <c r="F230" s="257"/>
      <c r="G230" s="258"/>
      <c r="H230" s="259">
        <v>0</v>
      </c>
      <c r="I230" s="260">
        <f t="shared" si="21"/>
        <v>0</v>
      </c>
      <c r="J230" s="259"/>
      <c r="K230" s="260">
        <f t="shared" si="22"/>
        <v>0</v>
      </c>
      <c r="O230" s="252">
        <v>2</v>
      </c>
      <c r="AA230" s="227">
        <v>12</v>
      </c>
      <c r="AB230" s="227">
        <v>0</v>
      </c>
      <c r="AC230" s="227">
        <v>104</v>
      </c>
      <c r="AZ230" s="227">
        <v>2</v>
      </c>
      <c r="BA230" s="227">
        <f t="shared" si="23"/>
        <v>0</v>
      </c>
      <c r="BB230" s="227">
        <f t="shared" si="24"/>
        <v>0</v>
      </c>
      <c r="BC230" s="227">
        <f t="shared" si="25"/>
        <v>0</v>
      </c>
      <c r="BD230" s="227">
        <f t="shared" si="26"/>
        <v>0</v>
      </c>
      <c r="BE230" s="227">
        <f t="shared" si="27"/>
        <v>0</v>
      </c>
      <c r="CA230" s="252">
        <v>12</v>
      </c>
      <c r="CB230" s="252">
        <v>0</v>
      </c>
    </row>
    <row r="231" spans="1:80" ht="22.5" x14ac:dyDescent="0.2">
      <c r="A231" s="253">
        <v>111</v>
      </c>
      <c r="B231" s="254" t="s">
        <v>503</v>
      </c>
      <c r="C231" s="255" t="s">
        <v>504</v>
      </c>
      <c r="D231" s="256" t="s">
        <v>167</v>
      </c>
      <c r="E231" s="257">
        <v>1</v>
      </c>
      <c r="F231" s="257"/>
      <c r="G231" s="258"/>
      <c r="H231" s="259">
        <v>0</v>
      </c>
      <c r="I231" s="260">
        <f t="shared" si="21"/>
        <v>0</v>
      </c>
      <c r="J231" s="259"/>
      <c r="K231" s="260">
        <f t="shared" si="22"/>
        <v>0</v>
      </c>
      <c r="O231" s="252">
        <v>2</v>
      </c>
      <c r="AA231" s="227">
        <v>12</v>
      </c>
      <c r="AB231" s="227">
        <v>0</v>
      </c>
      <c r="AC231" s="227">
        <v>105</v>
      </c>
      <c r="AZ231" s="227">
        <v>2</v>
      </c>
      <c r="BA231" s="227">
        <f t="shared" si="23"/>
        <v>0</v>
      </c>
      <c r="BB231" s="227">
        <f t="shared" si="24"/>
        <v>0</v>
      </c>
      <c r="BC231" s="227">
        <f t="shared" si="25"/>
        <v>0</v>
      </c>
      <c r="BD231" s="227">
        <f t="shared" si="26"/>
        <v>0</v>
      </c>
      <c r="BE231" s="227">
        <f t="shared" si="27"/>
        <v>0</v>
      </c>
      <c r="CA231" s="252">
        <v>12</v>
      </c>
      <c r="CB231" s="252">
        <v>0</v>
      </c>
    </row>
    <row r="232" spans="1:80" ht="22.5" x14ac:dyDescent="0.2">
      <c r="A232" s="253">
        <v>112</v>
      </c>
      <c r="B232" s="254" t="s">
        <v>505</v>
      </c>
      <c r="C232" s="255" t="s">
        <v>506</v>
      </c>
      <c r="D232" s="256" t="s">
        <v>167</v>
      </c>
      <c r="E232" s="257">
        <v>1</v>
      </c>
      <c r="F232" s="257"/>
      <c r="G232" s="258"/>
      <c r="H232" s="259">
        <v>0</v>
      </c>
      <c r="I232" s="260">
        <f t="shared" si="21"/>
        <v>0</v>
      </c>
      <c r="J232" s="259"/>
      <c r="K232" s="260">
        <f t="shared" si="22"/>
        <v>0</v>
      </c>
      <c r="O232" s="252">
        <v>2</v>
      </c>
      <c r="AA232" s="227">
        <v>12</v>
      </c>
      <c r="AB232" s="227">
        <v>0</v>
      </c>
      <c r="AC232" s="227">
        <v>106</v>
      </c>
      <c r="AZ232" s="227">
        <v>2</v>
      </c>
      <c r="BA232" s="227">
        <f t="shared" si="23"/>
        <v>0</v>
      </c>
      <c r="BB232" s="227">
        <f t="shared" si="24"/>
        <v>0</v>
      </c>
      <c r="BC232" s="227">
        <f t="shared" si="25"/>
        <v>0</v>
      </c>
      <c r="BD232" s="227">
        <f t="shared" si="26"/>
        <v>0</v>
      </c>
      <c r="BE232" s="227">
        <f t="shared" si="27"/>
        <v>0</v>
      </c>
      <c r="CA232" s="252">
        <v>12</v>
      </c>
      <c r="CB232" s="252">
        <v>0</v>
      </c>
    </row>
    <row r="233" spans="1:80" ht="22.5" x14ac:dyDescent="0.2">
      <c r="A233" s="253">
        <v>113</v>
      </c>
      <c r="B233" s="254" t="s">
        <v>507</v>
      </c>
      <c r="C233" s="255" t="s">
        <v>508</v>
      </c>
      <c r="D233" s="256" t="s">
        <v>167</v>
      </c>
      <c r="E233" s="257">
        <v>1</v>
      </c>
      <c r="F233" s="257"/>
      <c r="G233" s="258"/>
      <c r="H233" s="259">
        <v>0</v>
      </c>
      <c r="I233" s="260">
        <f t="shared" si="21"/>
        <v>0</v>
      </c>
      <c r="J233" s="259"/>
      <c r="K233" s="260">
        <f t="shared" si="22"/>
        <v>0</v>
      </c>
      <c r="O233" s="252">
        <v>2</v>
      </c>
      <c r="AA233" s="227">
        <v>12</v>
      </c>
      <c r="AB233" s="227">
        <v>0</v>
      </c>
      <c r="AC233" s="227">
        <v>107</v>
      </c>
      <c r="AZ233" s="227">
        <v>2</v>
      </c>
      <c r="BA233" s="227">
        <f t="shared" si="23"/>
        <v>0</v>
      </c>
      <c r="BB233" s="227">
        <f t="shared" si="24"/>
        <v>0</v>
      </c>
      <c r="BC233" s="227">
        <f t="shared" si="25"/>
        <v>0</v>
      </c>
      <c r="BD233" s="227">
        <f t="shared" si="26"/>
        <v>0</v>
      </c>
      <c r="BE233" s="227">
        <f t="shared" si="27"/>
        <v>0</v>
      </c>
      <c r="CA233" s="252">
        <v>12</v>
      </c>
      <c r="CB233" s="252">
        <v>0</v>
      </c>
    </row>
    <row r="234" spans="1:80" ht="22.5" x14ac:dyDescent="0.2">
      <c r="A234" s="253">
        <v>114</v>
      </c>
      <c r="B234" s="254" t="s">
        <v>509</v>
      </c>
      <c r="C234" s="255" t="s">
        <v>510</v>
      </c>
      <c r="D234" s="256" t="s">
        <v>167</v>
      </c>
      <c r="E234" s="257">
        <v>13</v>
      </c>
      <c r="F234" s="257"/>
      <c r="G234" s="258"/>
      <c r="H234" s="259">
        <v>0</v>
      </c>
      <c r="I234" s="260">
        <f t="shared" si="21"/>
        <v>0</v>
      </c>
      <c r="J234" s="259"/>
      <c r="K234" s="260">
        <f t="shared" si="22"/>
        <v>0</v>
      </c>
      <c r="O234" s="252">
        <v>2</v>
      </c>
      <c r="AA234" s="227">
        <v>12</v>
      </c>
      <c r="AB234" s="227">
        <v>0</v>
      </c>
      <c r="AC234" s="227">
        <v>108</v>
      </c>
      <c r="AZ234" s="227">
        <v>2</v>
      </c>
      <c r="BA234" s="227">
        <f t="shared" si="23"/>
        <v>0</v>
      </c>
      <c r="BB234" s="227">
        <f t="shared" si="24"/>
        <v>0</v>
      </c>
      <c r="BC234" s="227">
        <f t="shared" si="25"/>
        <v>0</v>
      </c>
      <c r="BD234" s="227">
        <f t="shared" si="26"/>
        <v>0</v>
      </c>
      <c r="BE234" s="227">
        <f t="shared" si="27"/>
        <v>0</v>
      </c>
      <c r="CA234" s="252">
        <v>12</v>
      </c>
      <c r="CB234" s="252">
        <v>0</v>
      </c>
    </row>
    <row r="235" spans="1:80" x14ac:dyDescent="0.2">
      <c r="A235" s="261"/>
      <c r="B235" s="264"/>
      <c r="C235" s="407" t="s">
        <v>511</v>
      </c>
      <c r="D235" s="408"/>
      <c r="E235" s="265">
        <v>13</v>
      </c>
      <c r="F235" s="266"/>
      <c r="G235" s="267"/>
      <c r="H235" s="268"/>
      <c r="I235" s="262"/>
      <c r="J235" s="269"/>
      <c r="K235" s="262"/>
      <c r="M235" s="263" t="s">
        <v>511</v>
      </c>
      <c r="O235" s="252"/>
    </row>
    <row r="236" spans="1:80" ht="22.5" x14ac:dyDescent="0.2">
      <c r="A236" s="253">
        <v>115</v>
      </c>
      <c r="B236" s="254" t="s">
        <v>512</v>
      </c>
      <c r="C236" s="255" t="s">
        <v>513</v>
      </c>
      <c r="D236" s="256" t="s">
        <v>167</v>
      </c>
      <c r="E236" s="257">
        <v>1</v>
      </c>
      <c r="F236" s="257"/>
      <c r="G236" s="258"/>
      <c r="H236" s="259">
        <v>0</v>
      </c>
      <c r="I236" s="260">
        <f>E236*H236</f>
        <v>0</v>
      </c>
      <c r="J236" s="259"/>
      <c r="K236" s="260">
        <f>E236*J236</f>
        <v>0</v>
      </c>
      <c r="O236" s="252">
        <v>2</v>
      </c>
      <c r="AA236" s="227">
        <v>12</v>
      </c>
      <c r="AB236" s="227">
        <v>0</v>
      </c>
      <c r="AC236" s="227">
        <v>109</v>
      </c>
      <c r="AZ236" s="227">
        <v>2</v>
      </c>
      <c r="BA236" s="227">
        <f>IF(AZ236=1,G236,0)</f>
        <v>0</v>
      </c>
      <c r="BB236" s="227">
        <f>IF(AZ236=2,G236,0)</f>
        <v>0</v>
      </c>
      <c r="BC236" s="227">
        <f>IF(AZ236=3,G236,0)</f>
        <v>0</v>
      </c>
      <c r="BD236" s="227">
        <f>IF(AZ236=4,G236,0)</f>
        <v>0</v>
      </c>
      <c r="BE236" s="227">
        <f>IF(AZ236=5,G236,0)</f>
        <v>0</v>
      </c>
      <c r="CA236" s="252">
        <v>12</v>
      </c>
      <c r="CB236" s="252">
        <v>0</v>
      </c>
    </row>
    <row r="237" spans="1:80" x14ac:dyDescent="0.2">
      <c r="A237" s="261"/>
      <c r="B237" s="264"/>
      <c r="C237" s="407" t="s">
        <v>514</v>
      </c>
      <c r="D237" s="408"/>
      <c r="E237" s="265">
        <v>1</v>
      </c>
      <c r="F237" s="266"/>
      <c r="G237" s="267"/>
      <c r="H237" s="268"/>
      <c r="I237" s="262"/>
      <c r="J237" s="269"/>
      <c r="K237" s="262"/>
      <c r="M237" s="263" t="s">
        <v>514</v>
      </c>
      <c r="O237" s="252"/>
    </row>
    <row r="238" spans="1:80" x14ac:dyDescent="0.2">
      <c r="A238" s="261"/>
      <c r="B238" s="264"/>
      <c r="C238" s="407" t="s">
        <v>515</v>
      </c>
      <c r="D238" s="408"/>
      <c r="E238" s="265">
        <v>0</v>
      </c>
      <c r="F238" s="266"/>
      <c r="G238" s="267"/>
      <c r="H238" s="268"/>
      <c r="I238" s="262"/>
      <c r="J238" s="269"/>
      <c r="K238" s="262"/>
      <c r="M238" s="263" t="s">
        <v>515</v>
      </c>
      <c r="O238" s="252"/>
    </row>
    <row r="239" spans="1:80" x14ac:dyDescent="0.2">
      <c r="A239" s="261"/>
      <c r="B239" s="264"/>
      <c r="C239" s="407" t="s">
        <v>516</v>
      </c>
      <c r="D239" s="408"/>
      <c r="E239" s="265">
        <v>0</v>
      </c>
      <c r="F239" s="266"/>
      <c r="G239" s="267"/>
      <c r="H239" s="268"/>
      <c r="I239" s="262"/>
      <c r="J239" s="269"/>
      <c r="K239" s="262"/>
      <c r="M239" s="263" t="s">
        <v>516</v>
      </c>
      <c r="O239" s="252"/>
    </row>
    <row r="240" spans="1:80" ht="22.5" x14ac:dyDescent="0.2">
      <c r="A240" s="253">
        <v>116</v>
      </c>
      <c r="B240" s="254" t="s">
        <v>517</v>
      </c>
      <c r="C240" s="255" t="s">
        <v>518</v>
      </c>
      <c r="D240" s="256" t="s">
        <v>100</v>
      </c>
      <c r="E240" s="257">
        <v>2</v>
      </c>
      <c r="F240" s="257"/>
      <c r="G240" s="258"/>
      <c r="H240" s="259">
        <v>0</v>
      </c>
      <c r="I240" s="260">
        <f>E240*H240</f>
        <v>0</v>
      </c>
      <c r="J240" s="259"/>
      <c r="K240" s="260">
        <f>E240*J240</f>
        <v>0</v>
      </c>
      <c r="O240" s="252">
        <v>2</v>
      </c>
      <c r="AA240" s="227">
        <v>12</v>
      </c>
      <c r="AB240" s="227">
        <v>0</v>
      </c>
      <c r="AC240" s="227">
        <v>110</v>
      </c>
      <c r="AZ240" s="227">
        <v>2</v>
      </c>
      <c r="BA240" s="227">
        <f>IF(AZ240=1,G240,0)</f>
        <v>0</v>
      </c>
      <c r="BB240" s="227">
        <f>IF(AZ240=2,G240,0)</f>
        <v>0</v>
      </c>
      <c r="BC240" s="227">
        <f>IF(AZ240=3,G240,0)</f>
        <v>0</v>
      </c>
      <c r="BD240" s="227">
        <f>IF(AZ240=4,G240,0)</f>
        <v>0</v>
      </c>
      <c r="BE240" s="227">
        <f>IF(AZ240=5,G240,0)</f>
        <v>0</v>
      </c>
      <c r="CA240" s="252">
        <v>12</v>
      </c>
      <c r="CB240" s="252">
        <v>0</v>
      </c>
    </row>
    <row r="241" spans="1:80" x14ac:dyDescent="0.2">
      <c r="A241" s="261"/>
      <c r="B241" s="264"/>
      <c r="C241" s="407" t="s">
        <v>519</v>
      </c>
      <c r="D241" s="408"/>
      <c r="E241" s="265">
        <v>2</v>
      </c>
      <c r="F241" s="266"/>
      <c r="G241" s="267"/>
      <c r="H241" s="268"/>
      <c r="I241" s="262"/>
      <c r="J241" s="269"/>
      <c r="K241" s="262"/>
      <c r="M241" s="263" t="s">
        <v>519</v>
      </c>
      <c r="O241" s="252"/>
    </row>
    <row r="242" spans="1:80" ht="22.5" x14ac:dyDescent="0.2">
      <c r="A242" s="253">
        <v>117</v>
      </c>
      <c r="B242" s="254" t="s">
        <v>520</v>
      </c>
      <c r="C242" s="255" t="s">
        <v>521</v>
      </c>
      <c r="D242" s="256" t="s">
        <v>167</v>
      </c>
      <c r="E242" s="257">
        <v>3</v>
      </c>
      <c r="F242" s="257"/>
      <c r="G242" s="258"/>
      <c r="H242" s="259">
        <v>0</v>
      </c>
      <c r="I242" s="260">
        <f>E242*H242</f>
        <v>0</v>
      </c>
      <c r="J242" s="259"/>
      <c r="K242" s="260">
        <f>E242*J242</f>
        <v>0</v>
      </c>
      <c r="O242" s="252">
        <v>2</v>
      </c>
      <c r="AA242" s="227">
        <v>12</v>
      </c>
      <c r="AB242" s="227">
        <v>0</v>
      </c>
      <c r="AC242" s="227">
        <v>111</v>
      </c>
      <c r="AZ242" s="227">
        <v>2</v>
      </c>
      <c r="BA242" s="227">
        <f>IF(AZ242=1,G242,0)</f>
        <v>0</v>
      </c>
      <c r="BB242" s="227">
        <f>IF(AZ242=2,G242,0)</f>
        <v>0</v>
      </c>
      <c r="BC242" s="227">
        <f>IF(AZ242=3,G242,0)</f>
        <v>0</v>
      </c>
      <c r="BD242" s="227">
        <f>IF(AZ242=4,G242,0)</f>
        <v>0</v>
      </c>
      <c r="BE242" s="227">
        <f>IF(AZ242=5,G242,0)</f>
        <v>0</v>
      </c>
      <c r="CA242" s="252">
        <v>12</v>
      </c>
      <c r="CB242" s="252">
        <v>0</v>
      </c>
    </row>
    <row r="243" spans="1:80" x14ac:dyDescent="0.2">
      <c r="A243" s="261"/>
      <c r="B243" s="264"/>
      <c r="C243" s="407" t="s">
        <v>522</v>
      </c>
      <c r="D243" s="408"/>
      <c r="E243" s="265">
        <v>3</v>
      </c>
      <c r="F243" s="266"/>
      <c r="G243" s="267"/>
      <c r="H243" s="268"/>
      <c r="I243" s="262"/>
      <c r="J243" s="269"/>
      <c r="K243" s="262"/>
      <c r="M243" s="263" t="s">
        <v>522</v>
      </c>
      <c r="O243" s="252"/>
    </row>
    <row r="244" spans="1:80" ht="22.5" x14ac:dyDescent="0.2">
      <c r="A244" s="253">
        <v>118</v>
      </c>
      <c r="B244" s="254" t="s">
        <v>523</v>
      </c>
      <c r="C244" s="255" t="s">
        <v>524</v>
      </c>
      <c r="D244" s="256" t="s">
        <v>167</v>
      </c>
      <c r="E244" s="257">
        <v>2</v>
      </c>
      <c r="F244" s="257"/>
      <c r="G244" s="258"/>
      <c r="H244" s="259">
        <v>0</v>
      </c>
      <c r="I244" s="260">
        <f>E244*H244</f>
        <v>0</v>
      </c>
      <c r="J244" s="259"/>
      <c r="K244" s="260">
        <f>E244*J244</f>
        <v>0</v>
      </c>
      <c r="O244" s="252">
        <v>2</v>
      </c>
      <c r="AA244" s="227">
        <v>12</v>
      </c>
      <c r="AB244" s="227">
        <v>0</v>
      </c>
      <c r="AC244" s="227">
        <v>112</v>
      </c>
      <c r="AZ244" s="227">
        <v>2</v>
      </c>
      <c r="BA244" s="227">
        <f>IF(AZ244=1,G244,0)</f>
        <v>0</v>
      </c>
      <c r="BB244" s="227">
        <f>IF(AZ244=2,G244,0)</f>
        <v>0</v>
      </c>
      <c r="BC244" s="227">
        <f>IF(AZ244=3,G244,0)</f>
        <v>0</v>
      </c>
      <c r="BD244" s="227">
        <f>IF(AZ244=4,G244,0)</f>
        <v>0</v>
      </c>
      <c r="BE244" s="227">
        <f>IF(AZ244=5,G244,0)</f>
        <v>0</v>
      </c>
      <c r="CA244" s="252">
        <v>12</v>
      </c>
      <c r="CB244" s="252">
        <v>0</v>
      </c>
    </row>
    <row r="245" spans="1:80" x14ac:dyDescent="0.2">
      <c r="A245" s="261"/>
      <c r="B245" s="264"/>
      <c r="C245" s="407" t="s">
        <v>525</v>
      </c>
      <c r="D245" s="408"/>
      <c r="E245" s="265">
        <v>2</v>
      </c>
      <c r="F245" s="266"/>
      <c r="G245" s="267"/>
      <c r="H245" s="268"/>
      <c r="I245" s="262"/>
      <c r="J245" s="269"/>
      <c r="K245" s="262"/>
      <c r="M245" s="263" t="s">
        <v>525</v>
      </c>
      <c r="O245" s="252"/>
    </row>
    <row r="246" spans="1:80" ht="22.5" x14ac:dyDescent="0.2">
      <c r="A246" s="253">
        <v>119</v>
      </c>
      <c r="B246" s="254" t="s">
        <v>526</v>
      </c>
      <c r="C246" s="255" t="s">
        <v>527</v>
      </c>
      <c r="D246" s="256" t="s">
        <v>167</v>
      </c>
      <c r="E246" s="257">
        <v>6</v>
      </c>
      <c r="F246" s="257"/>
      <c r="G246" s="258"/>
      <c r="H246" s="259">
        <v>0</v>
      </c>
      <c r="I246" s="260">
        <f>E246*H246</f>
        <v>0</v>
      </c>
      <c r="J246" s="259"/>
      <c r="K246" s="260">
        <f>E246*J246</f>
        <v>0</v>
      </c>
      <c r="O246" s="252">
        <v>2</v>
      </c>
      <c r="AA246" s="227">
        <v>12</v>
      </c>
      <c r="AB246" s="227">
        <v>0</v>
      </c>
      <c r="AC246" s="227">
        <v>113</v>
      </c>
      <c r="AZ246" s="227">
        <v>2</v>
      </c>
      <c r="BA246" s="227">
        <f>IF(AZ246=1,G246,0)</f>
        <v>0</v>
      </c>
      <c r="BB246" s="227">
        <f>IF(AZ246=2,G246,0)</f>
        <v>0</v>
      </c>
      <c r="BC246" s="227">
        <f>IF(AZ246=3,G246,0)</f>
        <v>0</v>
      </c>
      <c r="BD246" s="227">
        <f>IF(AZ246=4,G246,0)</f>
        <v>0</v>
      </c>
      <c r="BE246" s="227">
        <f>IF(AZ246=5,G246,0)</f>
        <v>0</v>
      </c>
      <c r="CA246" s="252">
        <v>12</v>
      </c>
      <c r="CB246" s="252">
        <v>0</v>
      </c>
    </row>
    <row r="247" spans="1:80" x14ac:dyDescent="0.2">
      <c r="A247" s="261"/>
      <c r="B247" s="264"/>
      <c r="C247" s="407" t="s">
        <v>528</v>
      </c>
      <c r="D247" s="408"/>
      <c r="E247" s="265">
        <v>6</v>
      </c>
      <c r="F247" s="266"/>
      <c r="G247" s="267"/>
      <c r="H247" s="268"/>
      <c r="I247" s="262"/>
      <c r="J247" s="269"/>
      <c r="K247" s="262"/>
      <c r="M247" s="263" t="s">
        <v>528</v>
      </c>
      <c r="O247" s="252"/>
    </row>
    <row r="248" spans="1:80" x14ac:dyDescent="0.2">
      <c r="A248" s="261"/>
      <c r="B248" s="264"/>
      <c r="C248" s="407" t="s">
        <v>529</v>
      </c>
      <c r="D248" s="408"/>
      <c r="E248" s="265">
        <v>0</v>
      </c>
      <c r="F248" s="266"/>
      <c r="G248" s="267"/>
      <c r="H248" s="268"/>
      <c r="I248" s="262"/>
      <c r="J248" s="269"/>
      <c r="K248" s="262"/>
      <c r="M248" s="263" t="s">
        <v>529</v>
      </c>
      <c r="O248" s="252"/>
    </row>
    <row r="249" spans="1:80" ht="22.5" x14ac:dyDescent="0.2">
      <c r="A249" s="253">
        <v>120</v>
      </c>
      <c r="B249" s="254" t="s">
        <v>530</v>
      </c>
      <c r="C249" s="255" t="s">
        <v>531</v>
      </c>
      <c r="D249" s="256" t="s">
        <v>395</v>
      </c>
      <c r="E249" s="257">
        <v>6</v>
      </c>
      <c r="F249" s="257"/>
      <c r="G249" s="258"/>
      <c r="H249" s="259">
        <v>0</v>
      </c>
      <c r="I249" s="260">
        <f>E249*H249</f>
        <v>0</v>
      </c>
      <c r="J249" s="259"/>
      <c r="K249" s="260">
        <f>E249*J249</f>
        <v>0</v>
      </c>
      <c r="O249" s="252">
        <v>2</v>
      </c>
      <c r="AA249" s="227">
        <v>12</v>
      </c>
      <c r="AB249" s="227">
        <v>0</v>
      </c>
      <c r="AC249" s="227">
        <v>114</v>
      </c>
      <c r="AZ249" s="227">
        <v>2</v>
      </c>
      <c r="BA249" s="227">
        <f>IF(AZ249=1,G249,0)</f>
        <v>0</v>
      </c>
      <c r="BB249" s="227">
        <f>IF(AZ249=2,G249,0)</f>
        <v>0</v>
      </c>
      <c r="BC249" s="227">
        <f>IF(AZ249=3,G249,0)</f>
        <v>0</v>
      </c>
      <c r="BD249" s="227">
        <f>IF(AZ249=4,G249,0)</f>
        <v>0</v>
      </c>
      <c r="BE249" s="227">
        <f>IF(AZ249=5,G249,0)</f>
        <v>0</v>
      </c>
      <c r="CA249" s="252">
        <v>12</v>
      </c>
      <c r="CB249" s="252">
        <v>0</v>
      </c>
    </row>
    <row r="250" spans="1:80" x14ac:dyDescent="0.2">
      <c r="A250" s="261"/>
      <c r="B250" s="264"/>
      <c r="C250" s="407" t="s">
        <v>532</v>
      </c>
      <c r="D250" s="408"/>
      <c r="E250" s="265">
        <v>6</v>
      </c>
      <c r="F250" s="266"/>
      <c r="G250" s="267"/>
      <c r="H250" s="268"/>
      <c r="I250" s="262"/>
      <c r="J250" s="269"/>
      <c r="K250" s="262"/>
      <c r="M250" s="263" t="s">
        <v>532</v>
      </c>
      <c r="O250" s="252"/>
    </row>
    <row r="251" spans="1:80" ht="22.5" x14ac:dyDescent="0.2">
      <c r="A251" s="253">
        <v>121</v>
      </c>
      <c r="B251" s="254" t="s">
        <v>533</v>
      </c>
      <c r="C251" s="255" t="s">
        <v>534</v>
      </c>
      <c r="D251" s="256" t="s">
        <v>167</v>
      </c>
      <c r="E251" s="257">
        <v>2</v>
      </c>
      <c r="F251" s="257"/>
      <c r="G251" s="258"/>
      <c r="H251" s="259">
        <v>0</v>
      </c>
      <c r="I251" s="260">
        <f>E251*H251</f>
        <v>0</v>
      </c>
      <c r="J251" s="259"/>
      <c r="K251" s="260">
        <f>E251*J251</f>
        <v>0</v>
      </c>
      <c r="O251" s="252">
        <v>2</v>
      </c>
      <c r="AA251" s="227">
        <v>12</v>
      </c>
      <c r="AB251" s="227">
        <v>0</v>
      </c>
      <c r="AC251" s="227">
        <v>115</v>
      </c>
      <c r="AZ251" s="227">
        <v>2</v>
      </c>
      <c r="BA251" s="227">
        <f>IF(AZ251=1,G251,0)</f>
        <v>0</v>
      </c>
      <c r="BB251" s="227">
        <f>IF(AZ251=2,G251,0)</f>
        <v>0</v>
      </c>
      <c r="BC251" s="227">
        <f>IF(AZ251=3,G251,0)</f>
        <v>0</v>
      </c>
      <c r="BD251" s="227">
        <f>IF(AZ251=4,G251,0)</f>
        <v>0</v>
      </c>
      <c r="BE251" s="227">
        <f>IF(AZ251=5,G251,0)</f>
        <v>0</v>
      </c>
      <c r="CA251" s="252">
        <v>12</v>
      </c>
      <c r="CB251" s="252">
        <v>0</v>
      </c>
    </row>
    <row r="252" spans="1:80" x14ac:dyDescent="0.2">
      <c r="A252" s="261"/>
      <c r="B252" s="264"/>
      <c r="C252" s="407" t="s">
        <v>535</v>
      </c>
      <c r="D252" s="408"/>
      <c r="E252" s="265">
        <v>2</v>
      </c>
      <c r="F252" s="266"/>
      <c r="G252" s="267"/>
      <c r="H252" s="268"/>
      <c r="I252" s="262"/>
      <c r="J252" s="269"/>
      <c r="K252" s="262"/>
      <c r="M252" s="263" t="s">
        <v>535</v>
      </c>
      <c r="O252" s="252"/>
    </row>
    <row r="253" spans="1:80" x14ac:dyDescent="0.2">
      <c r="A253" s="253">
        <v>122</v>
      </c>
      <c r="B253" s="254" t="s">
        <v>536</v>
      </c>
      <c r="C253" s="255" t="s">
        <v>537</v>
      </c>
      <c r="D253" s="256" t="s">
        <v>167</v>
      </c>
      <c r="E253" s="257">
        <v>3</v>
      </c>
      <c r="F253" s="257"/>
      <c r="G253" s="258"/>
      <c r="H253" s="259">
        <v>0</v>
      </c>
      <c r="I253" s="260">
        <f>E253*H253</f>
        <v>0</v>
      </c>
      <c r="J253" s="259"/>
      <c r="K253" s="260">
        <f>E253*J253</f>
        <v>0</v>
      </c>
      <c r="O253" s="252">
        <v>2</v>
      </c>
      <c r="AA253" s="227">
        <v>12</v>
      </c>
      <c r="AB253" s="227">
        <v>0</v>
      </c>
      <c r="AC253" s="227">
        <v>116</v>
      </c>
      <c r="AZ253" s="227">
        <v>2</v>
      </c>
      <c r="BA253" s="227">
        <f>IF(AZ253=1,G253,0)</f>
        <v>0</v>
      </c>
      <c r="BB253" s="227">
        <f>IF(AZ253=2,G253,0)</f>
        <v>0</v>
      </c>
      <c r="BC253" s="227">
        <f>IF(AZ253=3,G253,0)</f>
        <v>0</v>
      </c>
      <c r="BD253" s="227">
        <f>IF(AZ253=4,G253,0)</f>
        <v>0</v>
      </c>
      <c r="BE253" s="227">
        <f>IF(AZ253=5,G253,0)</f>
        <v>0</v>
      </c>
      <c r="CA253" s="252">
        <v>12</v>
      </c>
      <c r="CB253" s="252">
        <v>0</v>
      </c>
    </row>
    <row r="254" spans="1:80" x14ac:dyDescent="0.2">
      <c r="A254" s="261"/>
      <c r="B254" s="264"/>
      <c r="C254" s="407" t="s">
        <v>522</v>
      </c>
      <c r="D254" s="408"/>
      <c r="E254" s="265">
        <v>3</v>
      </c>
      <c r="F254" s="266"/>
      <c r="G254" s="267"/>
      <c r="H254" s="268"/>
      <c r="I254" s="262"/>
      <c r="J254" s="269"/>
      <c r="K254" s="262"/>
      <c r="M254" s="263" t="s">
        <v>522</v>
      </c>
      <c r="O254" s="252"/>
    </row>
    <row r="255" spans="1:80" x14ac:dyDescent="0.2">
      <c r="A255" s="253">
        <v>123</v>
      </c>
      <c r="B255" s="254" t="s">
        <v>538</v>
      </c>
      <c r="C255" s="255" t="s">
        <v>539</v>
      </c>
      <c r="D255" s="256" t="s">
        <v>167</v>
      </c>
      <c r="E255" s="257">
        <v>1</v>
      </c>
      <c r="F255" s="257"/>
      <c r="G255" s="258"/>
      <c r="H255" s="259">
        <v>0</v>
      </c>
      <c r="I255" s="260">
        <f>E255*H255</f>
        <v>0</v>
      </c>
      <c r="J255" s="259"/>
      <c r="K255" s="260">
        <f>E255*J255</f>
        <v>0</v>
      </c>
      <c r="O255" s="252">
        <v>2</v>
      </c>
      <c r="AA255" s="227">
        <v>12</v>
      </c>
      <c r="AB255" s="227">
        <v>0</v>
      </c>
      <c r="AC255" s="227">
        <v>117</v>
      </c>
      <c r="AZ255" s="227">
        <v>2</v>
      </c>
      <c r="BA255" s="227">
        <f>IF(AZ255=1,G255,0)</f>
        <v>0</v>
      </c>
      <c r="BB255" s="227">
        <f>IF(AZ255=2,G255,0)</f>
        <v>0</v>
      </c>
      <c r="BC255" s="227">
        <f>IF(AZ255=3,G255,0)</f>
        <v>0</v>
      </c>
      <c r="BD255" s="227">
        <f>IF(AZ255=4,G255,0)</f>
        <v>0</v>
      </c>
      <c r="BE255" s="227">
        <f>IF(AZ255=5,G255,0)</f>
        <v>0</v>
      </c>
      <c r="CA255" s="252">
        <v>12</v>
      </c>
      <c r="CB255" s="252">
        <v>0</v>
      </c>
    </row>
    <row r="256" spans="1:80" x14ac:dyDescent="0.2">
      <c r="A256" s="261"/>
      <c r="B256" s="264"/>
      <c r="C256" s="407" t="s">
        <v>540</v>
      </c>
      <c r="D256" s="408"/>
      <c r="E256" s="265">
        <v>0</v>
      </c>
      <c r="F256" s="266"/>
      <c r="G256" s="267"/>
      <c r="H256" s="268"/>
      <c r="I256" s="262"/>
      <c r="J256" s="269"/>
      <c r="K256" s="262"/>
      <c r="M256" s="263" t="s">
        <v>540</v>
      </c>
      <c r="O256" s="252"/>
    </row>
    <row r="257" spans="1:80" x14ac:dyDescent="0.2">
      <c r="A257" s="261"/>
      <c r="B257" s="264"/>
      <c r="C257" s="407" t="s">
        <v>541</v>
      </c>
      <c r="D257" s="408"/>
      <c r="E257" s="265">
        <v>1</v>
      </c>
      <c r="F257" s="266"/>
      <c r="G257" s="267"/>
      <c r="H257" s="268"/>
      <c r="I257" s="262"/>
      <c r="J257" s="269"/>
      <c r="K257" s="262"/>
      <c r="M257" s="263" t="s">
        <v>541</v>
      </c>
      <c r="O257" s="252"/>
    </row>
    <row r="258" spans="1:80" x14ac:dyDescent="0.2">
      <c r="A258" s="253">
        <v>124</v>
      </c>
      <c r="B258" s="254" t="s">
        <v>542</v>
      </c>
      <c r="C258" s="255" t="s">
        <v>543</v>
      </c>
      <c r="D258" s="256" t="s">
        <v>544</v>
      </c>
      <c r="E258" s="257">
        <v>1</v>
      </c>
      <c r="F258" s="257"/>
      <c r="G258" s="258"/>
      <c r="H258" s="259">
        <v>0</v>
      </c>
      <c r="I258" s="260">
        <f>E258*H258</f>
        <v>0</v>
      </c>
      <c r="J258" s="259"/>
      <c r="K258" s="260">
        <f>E258*J258</f>
        <v>0</v>
      </c>
      <c r="O258" s="252">
        <v>2</v>
      </c>
      <c r="AA258" s="227">
        <v>12</v>
      </c>
      <c r="AB258" s="227">
        <v>0</v>
      </c>
      <c r="AC258" s="227">
        <v>118</v>
      </c>
      <c r="AZ258" s="227">
        <v>2</v>
      </c>
      <c r="BA258" s="227">
        <f>IF(AZ258=1,G258,0)</f>
        <v>0</v>
      </c>
      <c r="BB258" s="227">
        <f>IF(AZ258=2,G258,0)</f>
        <v>0</v>
      </c>
      <c r="BC258" s="227">
        <f>IF(AZ258=3,G258,0)</f>
        <v>0</v>
      </c>
      <c r="BD258" s="227">
        <f>IF(AZ258=4,G258,0)</f>
        <v>0</v>
      </c>
      <c r="BE258" s="227">
        <f>IF(AZ258=5,G258,0)</f>
        <v>0</v>
      </c>
      <c r="CA258" s="252">
        <v>12</v>
      </c>
      <c r="CB258" s="252">
        <v>0</v>
      </c>
    </row>
    <row r="259" spans="1:80" ht="22.5" x14ac:dyDescent="0.2">
      <c r="A259" s="253">
        <v>125</v>
      </c>
      <c r="B259" s="254" t="s">
        <v>545</v>
      </c>
      <c r="C259" s="255" t="s">
        <v>546</v>
      </c>
      <c r="D259" s="256" t="s">
        <v>544</v>
      </c>
      <c r="E259" s="257">
        <v>1</v>
      </c>
      <c r="F259" s="257"/>
      <c r="G259" s="258"/>
      <c r="H259" s="259">
        <v>0</v>
      </c>
      <c r="I259" s="260">
        <f>E259*H259</f>
        <v>0</v>
      </c>
      <c r="J259" s="259">
        <v>0</v>
      </c>
      <c r="K259" s="260">
        <f>E259*J259</f>
        <v>0</v>
      </c>
      <c r="O259" s="252">
        <v>2</v>
      </c>
      <c r="AA259" s="227">
        <v>1</v>
      </c>
      <c r="AB259" s="227">
        <v>7</v>
      </c>
      <c r="AC259" s="227">
        <v>7</v>
      </c>
      <c r="AZ259" s="227">
        <v>2</v>
      </c>
      <c r="BA259" s="227">
        <f>IF(AZ259=1,G259,0)</f>
        <v>0</v>
      </c>
      <c r="BB259" s="227">
        <f>IF(AZ259=2,G259,0)</f>
        <v>0</v>
      </c>
      <c r="BC259" s="227">
        <f>IF(AZ259=3,G259,0)</f>
        <v>0</v>
      </c>
      <c r="BD259" s="227">
        <f>IF(AZ259=4,G259,0)</f>
        <v>0</v>
      </c>
      <c r="BE259" s="227">
        <f>IF(AZ259=5,G259,0)</f>
        <v>0</v>
      </c>
      <c r="CA259" s="252">
        <v>1</v>
      </c>
      <c r="CB259" s="252">
        <v>7</v>
      </c>
    </row>
    <row r="260" spans="1:80" x14ac:dyDescent="0.2">
      <c r="A260" s="261"/>
      <c r="B260" s="264"/>
      <c r="C260" s="407" t="s">
        <v>547</v>
      </c>
      <c r="D260" s="408"/>
      <c r="E260" s="265">
        <v>1</v>
      </c>
      <c r="F260" s="266"/>
      <c r="G260" s="267"/>
      <c r="H260" s="268"/>
      <c r="I260" s="262"/>
      <c r="J260" s="269"/>
      <c r="K260" s="262"/>
      <c r="M260" s="263" t="s">
        <v>547</v>
      </c>
      <c r="O260" s="252"/>
    </row>
    <row r="261" spans="1:80" x14ac:dyDescent="0.2">
      <c r="A261" s="261"/>
      <c r="B261" s="264"/>
      <c r="C261" s="407" t="s">
        <v>548</v>
      </c>
      <c r="D261" s="408"/>
      <c r="E261" s="265">
        <v>0</v>
      </c>
      <c r="F261" s="266"/>
      <c r="G261" s="267"/>
      <c r="H261" s="268"/>
      <c r="I261" s="262"/>
      <c r="J261" s="269"/>
      <c r="K261" s="262"/>
      <c r="M261" s="263" t="s">
        <v>548</v>
      </c>
      <c r="O261" s="252"/>
    </row>
    <row r="262" spans="1:80" x14ac:dyDescent="0.2">
      <c r="A262" s="261"/>
      <c r="B262" s="264"/>
      <c r="C262" s="407" t="s">
        <v>549</v>
      </c>
      <c r="D262" s="408"/>
      <c r="E262" s="265">
        <v>0</v>
      </c>
      <c r="F262" s="266"/>
      <c r="G262" s="267"/>
      <c r="H262" s="268"/>
      <c r="I262" s="262"/>
      <c r="J262" s="269"/>
      <c r="K262" s="262"/>
      <c r="M262" s="263" t="s">
        <v>549</v>
      </c>
      <c r="O262" s="252"/>
    </row>
    <row r="263" spans="1:80" x14ac:dyDescent="0.2">
      <c r="A263" s="261"/>
      <c r="B263" s="264"/>
      <c r="C263" s="407" t="s">
        <v>550</v>
      </c>
      <c r="D263" s="408"/>
      <c r="E263" s="265">
        <v>0</v>
      </c>
      <c r="F263" s="266"/>
      <c r="G263" s="267"/>
      <c r="H263" s="268"/>
      <c r="I263" s="262"/>
      <c r="J263" s="269"/>
      <c r="K263" s="262"/>
      <c r="M263" s="263" t="s">
        <v>550</v>
      </c>
      <c r="O263" s="252"/>
    </row>
    <row r="264" spans="1:80" x14ac:dyDescent="0.2">
      <c r="A264" s="261"/>
      <c r="B264" s="264"/>
      <c r="C264" s="407" t="s">
        <v>551</v>
      </c>
      <c r="D264" s="408"/>
      <c r="E264" s="265">
        <v>0</v>
      </c>
      <c r="F264" s="266"/>
      <c r="G264" s="267"/>
      <c r="H264" s="268"/>
      <c r="I264" s="262"/>
      <c r="J264" s="269"/>
      <c r="K264" s="262"/>
      <c r="M264" s="263" t="s">
        <v>551</v>
      </c>
      <c r="O264" s="252"/>
    </row>
    <row r="265" spans="1:80" x14ac:dyDescent="0.2">
      <c r="A265" s="261"/>
      <c r="B265" s="264"/>
      <c r="C265" s="407" t="s">
        <v>552</v>
      </c>
      <c r="D265" s="408"/>
      <c r="E265" s="265">
        <v>0</v>
      </c>
      <c r="F265" s="266"/>
      <c r="G265" s="267"/>
      <c r="H265" s="268"/>
      <c r="I265" s="262"/>
      <c r="J265" s="269"/>
      <c r="K265" s="262"/>
      <c r="M265" s="263" t="s">
        <v>552</v>
      </c>
      <c r="O265" s="252"/>
    </row>
    <row r="266" spans="1:80" x14ac:dyDescent="0.2">
      <c r="A266" s="261"/>
      <c r="B266" s="264"/>
      <c r="C266" s="407" t="s">
        <v>553</v>
      </c>
      <c r="D266" s="408"/>
      <c r="E266" s="265">
        <v>0</v>
      </c>
      <c r="F266" s="266"/>
      <c r="G266" s="267"/>
      <c r="H266" s="268"/>
      <c r="I266" s="262"/>
      <c r="J266" s="269"/>
      <c r="K266" s="262"/>
      <c r="M266" s="263" t="s">
        <v>553</v>
      </c>
      <c r="O266" s="252"/>
    </row>
    <row r="267" spans="1:80" ht="22.5" x14ac:dyDescent="0.2">
      <c r="A267" s="253">
        <v>126</v>
      </c>
      <c r="B267" s="254" t="s">
        <v>554</v>
      </c>
      <c r="C267" s="255" t="s">
        <v>555</v>
      </c>
      <c r="D267" s="256" t="s">
        <v>167</v>
      </c>
      <c r="E267" s="257">
        <v>1</v>
      </c>
      <c r="F267" s="257"/>
      <c r="G267" s="258"/>
      <c r="H267" s="259">
        <v>0</v>
      </c>
      <c r="I267" s="260">
        <f t="shared" ref="I267:I276" si="28">E267*H267</f>
        <v>0</v>
      </c>
      <c r="J267" s="259">
        <v>0</v>
      </c>
      <c r="K267" s="260">
        <f t="shared" ref="K267:K276" si="29">E267*J267</f>
        <v>0</v>
      </c>
      <c r="O267" s="252">
        <v>2</v>
      </c>
      <c r="AA267" s="227">
        <v>1</v>
      </c>
      <c r="AB267" s="227">
        <v>7</v>
      </c>
      <c r="AC267" s="227">
        <v>7</v>
      </c>
      <c r="AZ267" s="227">
        <v>2</v>
      </c>
      <c r="BA267" s="227">
        <f t="shared" ref="BA267:BA276" si="30">IF(AZ267=1,G267,0)</f>
        <v>0</v>
      </c>
      <c r="BB267" s="227">
        <f t="shared" ref="BB267:BB276" si="31">IF(AZ267=2,G267,0)</f>
        <v>0</v>
      </c>
      <c r="BC267" s="227">
        <f t="shared" ref="BC267:BC276" si="32">IF(AZ267=3,G267,0)</f>
        <v>0</v>
      </c>
      <c r="BD267" s="227">
        <f t="shared" ref="BD267:BD276" si="33">IF(AZ267=4,G267,0)</f>
        <v>0</v>
      </c>
      <c r="BE267" s="227">
        <f t="shared" ref="BE267:BE276" si="34">IF(AZ267=5,G267,0)</f>
        <v>0</v>
      </c>
      <c r="CA267" s="252">
        <v>1</v>
      </c>
      <c r="CB267" s="252">
        <v>7</v>
      </c>
    </row>
    <row r="268" spans="1:80" ht="22.5" x14ac:dyDescent="0.2">
      <c r="A268" s="253">
        <v>127</v>
      </c>
      <c r="B268" s="254" t="s">
        <v>556</v>
      </c>
      <c r="C268" s="255" t="s">
        <v>557</v>
      </c>
      <c r="D268" s="256" t="s">
        <v>167</v>
      </c>
      <c r="E268" s="257">
        <v>1</v>
      </c>
      <c r="F268" s="257"/>
      <c r="G268" s="258"/>
      <c r="H268" s="259">
        <v>0</v>
      </c>
      <c r="I268" s="260">
        <f t="shared" si="28"/>
        <v>0</v>
      </c>
      <c r="J268" s="259">
        <v>0</v>
      </c>
      <c r="K268" s="260">
        <f t="shared" si="29"/>
        <v>0</v>
      </c>
      <c r="O268" s="252">
        <v>2</v>
      </c>
      <c r="AA268" s="227">
        <v>1</v>
      </c>
      <c r="AB268" s="227">
        <v>7</v>
      </c>
      <c r="AC268" s="227">
        <v>7</v>
      </c>
      <c r="AZ268" s="227">
        <v>2</v>
      </c>
      <c r="BA268" s="227">
        <f t="shared" si="30"/>
        <v>0</v>
      </c>
      <c r="BB268" s="227">
        <f t="shared" si="31"/>
        <v>0</v>
      </c>
      <c r="BC268" s="227">
        <f t="shared" si="32"/>
        <v>0</v>
      </c>
      <c r="BD268" s="227">
        <f t="shared" si="33"/>
        <v>0</v>
      </c>
      <c r="BE268" s="227">
        <f t="shared" si="34"/>
        <v>0</v>
      </c>
      <c r="CA268" s="252">
        <v>1</v>
      </c>
      <c r="CB268" s="252">
        <v>7</v>
      </c>
    </row>
    <row r="269" spans="1:80" ht="22.5" x14ac:dyDescent="0.2">
      <c r="A269" s="253">
        <v>128</v>
      </c>
      <c r="B269" s="254" t="s">
        <v>558</v>
      </c>
      <c r="C269" s="255" t="s">
        <v>559</v>
      </c>
      <c r="D269" s="256" t="s">
        <v>167</v>
      </c>
      <c r="E269" s="257">
        <v>2</v>
      </c>
      <c r="F269" s="257"/>
      <c r="G269" s="258"/>
      <c r="H269" s="259">
        <v>0</v>
      </c>
      <c r="I269" s="260">
        <f t="shared" si="28"/>
        <v>0</v>
      </c>
      <c r="J269" s="259">
        <v>0</v>
      </c>
      <c r="K269" s="260">
        <f t="shared" si="29"/>
        <v>0</v>
      </c>
      <c r="O269" s="252">
        <v>2</v>
      </c>
      <c r="AA269" s="227">
        <v>1</v>
      </c>
      <c r="AB269" s="227">
        <v>7</v>
      </c>
      <c r="AC269" s="227">
        <v>7</v>
      </c>
      <c r="AZ269" s="227">
        <v>2</v>
      </c>
      <c r="BA269" s="227">
        <f t="shared" si="30"/>
        <v>0</v>
      </c>
      <c r="BB269" s="227">
        <f t="shared" si="31"/>
        <v>0</v>
      </c>
      <c r="BC269" s="227">
        <f t="shared" si="32"/>
        <v>0</v>
      </c>
      <c r="BD269" s="227">
        <f t="shared" si="33"/>
        <v>0</v>
      </c>
      <c r="BE269" s="227">
        <f t="shared" si="34"/>
        <v>0</v>
      </c>
      <c r="CA269" s="252">
        <v>1</v>
      </c>
      <c r="CB269" s="252">
        <v>7</v>
      </c>
    </row>
    <row r="270" spans="1:80" ht="22.5" x14ac:dyDescent="0.2">
      <c r="A270" s="253">
        <v>129</v>
      </c>
      <c r="B270" s="254" t="s">
        <v>560</v>
      </c>
      <c r="C270" s="255" t="s">
        <v>561</v>
      </c>
      <c r="D270" s="256" t="s">
        <v>167</v>
      </c>
      <c r="E270" s="257">
        <v>1</v>
      </c>
      <c r="F270" s="257"/>
      <c r="G270" s="258"/>
      <c r="H270" s="259">
        <v>0</v>
      </c>
      <c r="I270" s="260">
        <f t="shared" si="28"/>
        <v>0</v>
      </c>
      <c r="J270" s="259">
        <v>0</v>
      </c>
      <c r="K270" s="260">
        <f t="shared" si="29"/>
        <v>0</v>
      </c>
      <c r="O270" s="252">
        <v>2</v>
      </c>
      <c r="AA270" s="227">
        <v>1</v>
      </c>
      <c r="AB270" s="227">
        <v>7</v>
      </c>
      <c r="AC270" s="227">
        <v>7</v>
      </c>
      <c r="AZ270" s="227">
        <v>2</v>
      </c>
      <c r="BA270" s="227">
        <f t="shared" si="30"/>
        <v>0</v>
      </c>
      <c r="BB270" s="227">
        <f t="shared" si="31"/>
        <v>0</v>
      </c>
      <c r="BC270" s="227">
        <f t="shared" si="32"/>
        <v>0</v>
      </c>
      <c r="BD270" s="227">
        <f t="shared" si="33"/>
        <v>0</v>
      </c>
      <c r="BE270" s="227">
        <f t="shared" si="34"/>
        <v>0</v>
      </c>
      <c r="CA270" s="252">
        <v>1</v>
      </c>
      <c r="CB270" s="252">
        <v>7</v>
      </c>
    </row>
    <row r="271" spans="1:80" x14ac:dyDescent="0.2">
      <c r="A271" s="253">
        <v>130</v>
      </c>
      <c r="B271" s="254" t="s">
        <v>562</v>
      </c>
      <c r="C271" s="255" t="s">
        <v>563</v>
      </c>
      <c r="D271" s="256" t="s">
        <v>167</v>
      </c>
      <c r="E271" s="257">
        <v>1</v>
      </c>
      <c r="F271" s="257"/>
      <c r="G271" s="258"/>
      <c r="H271" s="259">
        <v>0</v>
      </c>
      <c r="I271" s="260">
        <f t="shared" si="28"/>
        <v>0</v>
      </c>
      <c r="J271" s="259">
        <v>0</v>
      </c>
      <c r="K271" s="260">
        <f t="shared" si="29"/>
        <v>0</v>
      </c>
      <c r="O271" s="252">
        <v>2</v>
      </c>
      <c r="AA271" s="227">
        <v>1</v>
      </c>
      <c r="AB271" s="227">
        <v>7</v>
      </c>
      <c r="AC271" s="227">
        <v>7</v>
      </c>
      <c r="AZ271" s="227">
        <v>2</v>
      </c>
      <c r="BA271" s="227">
        <f t="shared" si="30"/>
        <v>0</v>
      </c>
      <c r="BB271" s="227">
        <f t="shared" si="31"/>
        <v>0</v>
      </c>
      <c r="BC271" s="227">
        <f t="shared" si="32"/>
        <v>0</v>
      </c>
      <c r="BD271" s="227">
        <f t="shared" si="33"/>
        <v>0</v>
      </c>
      <c r="BE271" s="227">
        <f t="shared" si="34"/>
        <v>0</v>
      </c>
      <c r="CA271" s="252">
        <v>1</v>
      </c>
      <c r="CB271" s="252">
        <v>7</v>
      </c>
    </row>
    <row r="272" spans="1:80" x14ac:dyDescent="0.2">
      <c r="A272" s="253">
        <v>131</v>
      </c>
      <c r="B272" s="254" t="s">
        <v>564</v>
      </c>
      <c r="C272" s="255" t="s">
        <v>565</v>
      </c>
      <c r="D272" s="256" t="s">
        <v>167</v>
      </c>
      <c r="E272" s="257">
        <v>5</v>
      </c>
      <c r="F272" s="257"/>
      <c r="G272" s="258"/>
      <c r="H272" s="259">
        <v>0</v>
      </c>
      <c r="I272" s="260">
        <f t="shared" si="28"/>
        <v>0</v>
      </c>
      <c r="J272" s="259">
        <v>0</v>
      </c>
      <c r="K272" s="260">
        <f t="shared" si="29"/>
        <v>0</v>
      </c>
      <c r="O272" s="252">
        <v>2</v>
      </c>
      <c r="AA272" s="227">
        <v>1</v>
      </c>
      <c r="AB272" s="227">
        <v>7</v>
      </c>
      <c r="AC272" s="227">
        <v>7</v>
      </c>
      <c r="AZ272" s="227">
        <v>2</v>
      </c>
      <c r="BA272" s="227">
        <f t="shared" si="30"/>
        <v>0</v>
      </c>
      <c r="BB272" s="227">
        <f t="shared" si="31"/>
        <v>0</v>
      </c>
      <c r="BC272" s="227">
        <f t="shared" si="32"/>
        <v>0</v>
      </c>
      <c r="BD272" s="227">
        <f t="shared" si="33"/>
        <v>0</v>
      </c>
      <c r="BE272" s="227">
        <f t="shared" si="34"/>
        <v>0</v>
      </c>
      <c r="CA272" s="252">
        <v>1</v>
      </c>
      <c r="CB272" s="252">
        <v>7</v>
      </c>
    </row>
    <row r="273" spans="1:80" ht="22.5" x14ac:dyDescent="0.2">
      <c r="A273" s="253">
        <v>132</v>
      </c>
      <c r="B273" s="254" t="s">
        <v>566</v>
      </c>
      <c r="C273" s="255" t="s">
        <v>567</v>
      </c>
      <c r="D273" s="256" t="s">
        <v>167</v>
      </c>
      <c r="E273" s="257">
        <v>17</v>
      </c>
      <c r="F273" s="257"/>
      <c r="G273" s="258"/>
      <c r="H273" s="259">
        <v>0</v>
      </c>
      <c r="I273" s="260">
        <f t="shared" si="28"/>
        <v>0</v>
      </c>
      <c r="J273" s="259">
        <v>0</v>
      </c>
      <c r="K273" s="260">
        <f t="shared" si="29"/>
        <v>0</v>
      </c>
      <c r="O273" s="252">
        <v>2</v>
      </c>
      <c r="AA273" s="227">
        <v>1</v>
      </c>
      <c r="AB273" s="227">
        <v>7</v>
      </c>
      <c r="AC273" s="227">
        <v>7</v>
      </c>
      <c r="AZ273" s="227">
        <v>2</v>
      </c>
      <c r="BA273" s="227">
        <f t="shared" si="30"/>
        <v>0</v>
      </c>
      <c r="BB273" s="227">
        <f t="shared" si="31"/>
        <v>0</v>
      </c>
      <c r="BC273" s="227">
        <f t="shared" si="32"/>
        <v>0</v>
      </c>
      <c r="BD273" s="227">
        <f t="shared" si="33"/>
        <v>0</v>
      </c>
      <c r="BE273" s="227">
        <f t="shared" si="34"/>
        <v>0</v>
      </c>
      <c r="CA273" s="252">
        <v>1</v>
      </c>
      <c r="CB273" s="252">
        <v>7</v>
      </c>
    </row>
    <row r="274" spans="1:80" x14ac:dyDescent="0.2">
      <c r="A274" s="253">
        <v>133</v>
      </c>
      <c r="B274" s="254" t="s">
        <v>568</v>
      </c>
      <c r="C274" s="255" t="s">
        <v>569</v>
      </c>
      <c r="D274" s="256" t="s">
        <v>212</v>
      </c>
      <c r="E274" s="257">
        <v>72</v>
      </c>
      <c r="F274" s="257"/>
      <c r="G274" s="258"/>
      <c r="H274" s="259">
        <v>0</v>
      </c>
      <c r="I274" s="260">
        <f t="shared" si="28"/>
        <v>0</v>
      </c>
      <c r="J274" s="259">
        <v>0</v>
      </c>
      <c r="K274" s="260">
        <f t="shared" si="29"/>
        <v>0</v>
      </c>
      <c r="O274" s="252">
        <v>2</v>
      </c>
      <c r="AA274" s="227">
        <v>1</v>
      </c>
      <c r="AB274" s="227">
        <v>7</v>
      </c>
      <c r="AC274" s="227">
        <v>7</v>
      </c>
      <c r="AZ274" s="227">
        <v>2</v>
      </c>
      <c r="BA274" s="227">
        <f t="shared" si="30"/>
        <v>0</v>
      </c>
      <c r="BB274" s="227">
        <f t="shared" si="31"/>
        <v>0</v>
      </c>
      <c r="BC274" s="227">
        <f t="shared" si="32"/>
        <v>0</v>
      </c>
      <c r="BD274" s="227">
        <f t="shared" si="33"/>
        <v>0</v>
      </c>
      <c r="BE274" s="227">
        <f t="shared" si="34"/>
        <v>0</v>
      </c>
      <c r="CA274" s="252">
        <v>1</v>
      </c>
      <c r="CB274" s="252">
        <v>7</v>
      </c>
    </row>
    <row r="275" spans="1:80" x14ac:dyDescent="0.2">
      <c r="A275" s="253">
        <v>134</v>
      </c>
      <c r="B275" s="254" t="s">
        <v>570</v>
      </c>
      <c r="C275" s="255" t="s">
        <v>571</v>
      </c>
      <c r="D275" s="256" t="s">
        <v>167</v>
      </c>
      <c r="E275" s="257">
        <v>26</v>
      </c>
      <c r="F275" s="257"/>
      <c r="G275" s="258"/>
      <c r="H275" s="259">
        <v>0</v>
      </c>
      <c r="I275" s="260">
        <f t="shared" si="28"/>
        <v>0</v>
      </c>
      <c r="J275" s="259">
        <v>0</v>
      </c>
      <c r="K275" s="260">
        <f t="shared" si="29"/>
        <v>0</v>
      </c>
      <c r="O275" s="252">
        <v>2</v>
      </c>
      <c r="AA275" s="227">
        <v>1</v>
      </c>
      <c r="AB275" s="227">
        <v>7</v>
      </c>
      <c r="AC275" s="227">
        <v>7</v>
      </c>
      <c r="AZ275" s="227">
        <v>2</v>
      </c>
      <c r="BA275" s="227">
        <f t="shared" si="30"/>
        <v>0</v>
      </c>
      <c r="BB275" s="227">
        <f t="shared" si="31"/>
        <v>0</v>
      </c>
      <c r="BC275" s="227">
        <f t="shared" si="32"/>
        <v>0</v>
      </c>
      <c r="BD275" s="227">
        <f t="shared" si="33"/>
        <v>0</v>
      </c>
      <c r="BE275" s="227">
        <f t="shared" si="34"/>
        <v>0</v>
      </c>
      <c r="CA275" s="252">
        <v>1</v>
      </c>
      <c r="CB275" s="252">
        <v>7</v>
      </c>
    </row>
    <row r="276" spans="1:80" ht="22.5" x14ac:dyDescent="0.2">
      <c r="A276" s="253">
        <v>135</v>
      </c>
      <c r="B276" s="254" t="s">
        <v>572</v>
      </c>
      <c r="C276" s="255" t="s">
        <v>573</v>
      </c>
      <c r="D276" s="256" t="s">
        <v>395</v>
      </c>
      <c r="E276" s="257">
        <v>88.116799999999998</v>
      </c>
      <c r="F276" s="257"/>
      <c r="G276" s="258"/>
      <c r="H276" s="259">
        <v>0</v>
      </c>
      <c r="I276" s="260">
        <f t="shared" si="28"/>
        <v>0</v>
      </c>
      <c r="J276" s="259">
        <v>0</v>
      </c>
      <c r="K276" s="260">
        <f t="shared" si="29"/>
        <v>0</v>
      </c>
      <c r="O276" s="252">
        <v>2</v>
      </c>
      <c r="AA276" s="227">
        <v>1</v>
      </c>
      <c r="AB276" s="227">
        <v>7</v>
      </c>
      <c r="AC276" s="227">
        <v>7</v>
      </c>
      <c r="AZ276" s="227">
        <v>2</v>
      </c>
      <c r="BA276" s="227">
        <f t="shared" si="30"/>
        <v>0</v>
      </c>
      <c r="BB276" s="227">
        <f t="shared" si="31"/>
        <v>0</v>
      </c>
      <c r="BC276" s="227">
        <f t="shared" si="32"/>
        <v>0</v>
      </c>
      <c r="BD276" s="227">
        <f t="shared" si="33"/>
        <v>0</v>
      </c>
      <c r="BE276" s="227">
        <f t="shared" si="34"/>
        <v>0</v>
      </c>
      <c r="CA276" s="252">
        <v>1</v>
      </c>
      <c r="CB276" s="252">
        <v>7</v>
      </c>
    </row>
    <row r="277" spans="1:80" x14ac:dyDescent="0.2">
      <c r="A277" s="261"/>
      <c r="B277" s="264"/>
      <c r="C277" s="407" t="s">
        <v>574</v>
      </c>
      <c r="D277" s="408"/>
      <c r="E277" s="265">
        <v>81.933800000000005</v>
      </c>
      <c r="F277" s="266"/>
      <c r="G277" s="267"/>
      <c r="H277" s="268"/>
      <c r="I277" s="262"/>
      <c r="J277" s="269"/>
      <c r="K277" s="262"/>
      <c r="M277" s="263" t="s">
        <v>574</v>
      </c>
      <c r="O277" s="252"/>
    </row>
    <row r="278" spans="1:80" x14ac:dyDescent="0.2">
      <c r="A278" s="261"/>
      <c r="B278" s="264"/>
      <c r="C278" s="407" t="s">
        <v>575</v>
      </c>
      <c r="D278" s="408"/>
      <c r="E278" s="265">
        <v>2.8079999999999998</v>
      </c>
      <c r="F278" s="266"/>
      <c r="G278" s="267"/>
      <c r="H278" s="268"/>
      <c r="I278" s="262"/>
      <c r="J278" s="269"/>
      <c r="K278" s="262"/>
      <c r="M278" s="263" t="s">
        <v>575</v>
      </c>
      <c r="O278" s="252"/>
    </row>
    <row r="279" spans="1:80" x14ac:dyDescent="0.2">
      <c r="A279" s="261"/>
      <c r="B279" s="264"/>
      <c r="C279" s="407" t="s">
        <v>576</v>
      </c>
      <c r="D279" s="408"/>
      <c r="E279" s="265">
        <v>2.9249999999999998</v>
      </c>
      <c r="F279" s="266"/>
      <c r="G279" s="267"/>
      <c r="H279" s="268"/>
      <c r="I279" s="262"/>
      <c r="J279" s="269"/>
      <c r="K279" s="262"/>
      <c r="M279" s="263" t="s">
        <v>576</v>
      </c>
      <c r="O279" s="252"/>
    </row>
    <row r="280" spans="1:80" x14ac:dyDescent="0.2">
      <c r="A280" s="261"/>
      <c r="B280" s="264"/>
      <c r="C280" s="407" t="s">
        <v>577</v>
      </c>
      <c r="D280" s="408"/>
      <c r="E280" s="265">
        <v>0.45</v>
      </c>
      <c r="F280" s="266"/>
      <c r="G280" s="267"/>
      <c r="H280" s="268"/>
      <c r="I280" s="262"/>
      <c r="J280" s="269"/>
      <c r="K280" s="262"/>
      <c r="M280" s="263" t="s">
        <v>577</v>
      </c>
      <c r="O280" s="252"/>
    </row>
    <row r="281" spans="1:80" ht="22.5" x14ac:dyDescent="0.2">
      <c r="A281" s="253">
        <v>136</v>
      </c>
      <c r="B281" s="254" t="s">
        <v>578</v>
      </c>
      <c r="C281" s="255" t="s">
        <v>579</v>
      </c>
      <c r="D281" s="256" t="s">
        <v>395</v>
      </c>
      <c r="E281" s="257">
        <v>89.001199999999997</v>
      </c>
      <c r="F281" s="257"/>
      <c r="G281" s="258"/>
      <c r="H281" s="259">
        <v>0</v>
      </c>
      <c r="I281" s="260">
        <f>E281*H281</f>
        <v>0</v>
      </c>
      <c r="J281" s="259">
        <v>0</v>
      </c>
      <c r="K281" s="260">
        <f>E281*J281</f>
        <v>0</v>
      </c>
      <c r="O281" s="252">
        <v>2</v>
      </c>
      <c r="AA281" s="227">
        <v>1</v>
      </c>
      <c r="AB281" s="227">
        <v>7</v>
      </c>
      <c r="AC281" s="227">
        <v>7</v>
      </c>
      <c r="AZ281" s="227">
        <v>2</v>
      </c>
      <c r="BA281" s="227">
        <f>IF(AZ281=1,G281,0)</f>
        <v>0</v>
      </c>
      <c r="BB281" s="227">
        <f>IF(AZ281=2,G281,0)</f>
        <v>0</v>
      </c>
      <c r="BC281" s="227">
        <f>IF(AZ281=3,G281,0)</f>
        <v>0</v>
      </c>
      <c r="BD281" s="227">
        <f>IF(AZ281=4,G281,0)</f>
        <v>0</v>
      </c>
      <c r="BE281" s="227">
        <f>IF(AZ281=5,G281,0)</f>
        <v>0</v>
      </c>
      <c r="CA281" s="252">
        <v>1</v>
      </c>
      <c r="CB281" s="252">
        <v>7</v>
      </c>
    </row>
    <row r="282" spans="1:80" x14ac:dyDescent="0.2">
      <c r="A282" s="261"/>
      <c r="B282" s="264"/>
      <c r="C282" s="407" t="s">
        <v>580</v>
      </c>
      <c r="D282" s="408"/>
      <c r="E282" s="265">
        <v>75.457800000000006</v>
      </c>
      <c r="F282" s="266"/>
      <c r="G282" s="267"/>
      <c r="H282" s="268"/>
      <c r="I282" s="262"/>
      <c r="J282" s="269"/>
      <c r="K282" s="262"/>
      <c r="M282" s="263" t="s">
        <v>580</v>
      </c>
      <c r="O282" s="252"/>
    </row>
    <row r="283" spans="1:80" x14ac:dyDescent="0.2">
      <c r="A283" s="261"/>
      <c r="B283" s="264"/>
      <c r="C283" s="407" t="s">
        <v>581</v>
      </c>
      <c r="D283" s="408"/>
      <c r="E283" s="265">
        <v>11.569000000000001</v>
      </c>
      <c r="F283" s="266"/>
      <c r="G283" s="267"/>
      <c r="H283" s="268"/>
      <c r="I283" s="262"/>
      <c r="J283" s="269"/>
      <c r="K283" s="262"/>
      <c r="M283" s="263" t="s">
        <v>581</v>
      </c>
      <c r="O283" s="252"/>
    </row>
    <row r="284" spans="1:80" x14ac:dyDescent="0.2">
      <c r="A284" s="261"/>
      <c r="B284" s="264"/>
      <c r="C284" s="407" t="s">
        <v>582</v>
      </c>
      <c r="D284" s="408"/>
      <c r="E284" s="265">
        <v>1.9743999999999999</v>
      </c>
      <c r="F284" s="266"/>
      <c r="G284" s="267"/>
      <c r="H284" s="268"/>
      <c r="I284" s="262"/>
      <c r="J284" s="269"/>
      <c r="K284" s="262"/>
      <c r="M284" s="263" t="s">
        <v>582</v>
      </c>
      <c r="O284" s="252"/>
    </row>
    <row r="285" spans="1:80" x14ac:dyDescent="0.2">
      <c r="A285" s="261"/>
      <c r="B285" s="264"/>
      <c r="C285" s="407" t="s">
        <v>583</v>
      </c>
      <c r="D285" s="408"/>
      <c r="E285" s="265">
        <v>0</v>
      </c>
      <c r="F285" s="266"/>
      <c r="G285" s="267"/>
      <c r="H285" s="268"/>
      <c r="I285" s="262"/>
      <c r="J285" s="269"/>
      <c r="K285" s="262"/>
      <c r="M285" s="263" t="s">
        <v>583</v>
      </c>
      <c r="O285" s="252"/>
    </row>
    <row r="286" spans="1:80" ht="22.5" x14ac:dyDescent="0.2">
      <c r="A286" s="253">
        <v>137</v>
      </c>
      <c r="B286" s="254" t="s">
        <v>584</v>
      </c>
      <c r="C286" s="255" t="s">
        <v>585</v>
      </c>
      <c r="D286" s="256" t="s">
        <v>395</v>
      </c>
      <c r="E286" s="257">
        <v>6670.6790000000001</v>
      </c>
      <c r="F286" s="257"/>
      <c r="G286" s="258"/>
      <c r="H286" s="259">
        <v>0</v>
      </c>
      <c r="I286" s="260">
        <f>E286*H286</f>
        <v>0</v>
      </c>
      <c r="J286" s="259">
        <v>0</v>
      </c>
      <c r="K286" s="260">
        <f>E286*J286</f>
        <v>0</v>
      </c>
      <c r="O286" s="252">
        <v>2</v>
      </c>
      <c r="AA286" s="227">
        <v>1</v>
      </c>
      <c r="AB286" s="227">
        <v>7</v>
      </c>
      <c r="AC286" s="227">
        <v>7</v>
      </c>
      <c r="AZ286" s="227">
        <v>2</v>
      </c>
      <c r="BA286" s="227">
        <f>IF(AZ286=1,G286,0)</f>
        <v>0</v>
      </c>
      <c r="BB286" s="227">
        <f>IF(AZ286=2,G286,0)</f>
        <v>0</v>
      </c>
      <c r="BC286" s="227">
        <f>IF(AZ286=3,G286,0)</f>
        <v>0</v>
      </c>
      <c r="BD286" s="227">
        <f>IF(AZ286=4,G286,0)</f>
        <v>0</v>
      </c>
      <c r="BE286" s="227">
        <f>IF(AZ286=5,G286,0)</f>
        <v>0</v>
      </c>
      <c r="CA286" s="252">
        <v>1</v>
      </c>
      <c r="CB286" s="252">
        <v>7</v>
      </c>
    </row>
    <row r="287" spans="1:80" x14ac:dyDescent="0.2">
      <c r="A287" s="261"/>
      <c r="B287" s="264"/>
      <c r="C287" s="407" t="s">
        <v>586</v>
      </c>
      <c r="D287" s="408"/>
      <c r="E287" s="265">
        <v>0</v>
      </c>
      <c r="F287" s="266"/>
      <c r="G287" s="267"/>
      <c r="H287" s="268"/>
      <c r="I287" s="262"/>
      <c r="J287" s="269"/>
      <c r="K287" s="262"/>
      <c r="M287" s="263" t="s">
        <v>586</v>
      </c>
      <c r="O287" s="252"/>
    </row>
    <row r="288" spans="1:80" ht="33.75" x14ac:dyDescent="0.2">
      <c r="A288" s="261"/>
      <c r="B288" s="264"/>
      <c r="C288" s="407" t="s">
        <v>587</v>
      </c>
      <c r="D288" s="408"/>
      <c r="E288" s="265">
        <v>3837.6</v>
      </c>
      <c r="F288" s="266"/>
      <c r="G288" s="267"/>
      <c r="H288" s="268"/>
      <c r="I288" s="262"/>
      <c r="J288" s="269"/>
      <c r="K288" s="262"/>
      <c r="M288" s="263" t="s">
        <v>587</v>
      </c>
      <c r="O288" s="252"/>
    </row>
    <row r="289" spans="1:80" x14ac:dyDescent="0.2">
      <c r="A289" s="261"/>
      <c r="B289" s="264"/>
      <c r="C289" s="407" t="s">
        <v>588</v>
      </c>
      <c r="D289" s="408"/>
      <c r="E289" s="265">
        <v>1884.48</v>
      </c>
      <c r="F289" s="266"/>
      <c r="G289" s="267"/>
      <c r="H289" s="268"/>
      <c r="I289" s="262"/>
      <c r="J289" s="269"/>
      <c r="K289" s="262"/>
      <c r="M289" s="263" t="s">
        <v>588</v>
      </c>
      <c r="O289" s="252"/>
    </row>
    <row r="290" spans="1:80" x14ac:dyDescent="0.2">
      <c r="A290" s="261"/>
      <c r="B290" s="264"/>
      <c r="C290" s="407" t="s">
        <v>589</v>
      </c>
      <c r="D290" s="408"/>
      <c r="E290" s="265">
        <v>948.59900000000005</v>
      </c>
      <c r="F290" s="266"/>
      <c r="G290" s="267"/>
      <c r="H290" s="268"/>
      <c r="I290" s="262"/>
      <c r="J290" s="269"/>
      <c r="K290" s="262"/>
      <c r="M290" s="263" t="s">
        <v>589</v>
      </c>
      <c r="O290" s="252"/>
    </row>
    <row r="291" spans="1:80" x14ac:dyDescent="0.2">
      <c r="A291" s="261"/>
      <c r="B291" s="264"/>
      <c r="C291" s="407" t="s">
        <v>590</v>
      </c>
      <c r="D291" s="408"/>
      <c r="E291" s="265">
        <v>0</v>
      </c>
      <c r="F291" s="266"/>
      <c r="G291" s="267"/>
      <c r="H291" s="268"/>
      <c r="I291" s="262"/>
      <c r="J291" s="269"/>
      <c r="K291" s="262"/>
      <c r="M291" s="263" t="s">
        <v>590</v>
      </c>
      <c r="O291" s="252"/>
    </row>
    <row r="292" spans="1:80" x14ac:dyDescent="0.2">
      <c r="A292" s="253">
        <v>138</v>
      </c>
      <c r="B292" s="254" t="s">
        <v>591</v>
      </c>
      <c r="C292" s="255" t="s">
        <v>592</v>
      </c>
      <c r="D292" s="256" t="s">
        <v>12</v>
      </c>
      <c r="E292" s="257">
        <v>20965.332399999999</v>
      </c>
      <c r="F292" s="257"/>
      <c r="G292" s="258"/>
      <c r="H292" s="259">
        <v>0</v>
      </c>
      <c r="I292" s="260">
        <f>E292*H292</f>
        <v>0</v>
      </c>
      <c r="J292" s="259">
        <v>0</v>
      </c>
      <c r="K292" s="260">
        <f>E292*J292</f>
        <v>0</v>
      </c>
      <c r="O292" s="252">
        <v>2</v>
      </c>
      <c r="AA292" s="227">
        <v>1</v>
      </c>
      <c r="AB292" s="227">
        <v>7</v>
      </c>
      <c r="AC292" s="227">
        <v>7</v>
      </c>
      <c r="AZ292" s="227">
        <v>2</v>
      </c>
      <c r="BA292" s="227">
        <f>IF(AZ292=1,G292,0)</f>
        <v>0</v>
      </c>
      <c r="BB292" s="227">
        <f>IF(AZ292=2,G292,0)</f>
        <v>0</v>
      </c>
      <c r="BC292" s="227">
        <f>IF(AZ292=3,G292,0)</f>
        <v>0</v>
      </c>
      <c r="BD292" s="227">
        <f>IF(AZ292=4,G292,0)</f>
        <v>0</v>
      </c>
      <c r="BE292" s="227">
        <f>IF(AZ292=5,G292,0)</f>
        <v>0</v>
      </c>
      <c r="CA292" s="252">
        <v>1</v>
      </c>
      <c r="CB292" s="252">
        <v>7</v>
      </c>
    </row>
    <row r="293" spans="1:80" x14ac:dyDescent="0.2">
      <c r="A293" s="270"/>
      <c r="B293" s="271" t="s">
        <v>101</v>
      </c>
      <c r="C293" s="272" t="s">
        <v>491</v>
      </c>
      <c r="D293" s="273"/>
      <c r="E293" s="274"/>
      <c r="F293" s="275"/>
      <c r="G293" s="276"/>
      <c r="H293" s="277"/>
      <c r="I293" s="278">
        <f>SUM(I224:I292)</f>
        <v>0</v>
      </c>
      <c r="J293" s="277"/>
      <c r="K293" s="278">
        <f>SUM(K224:K292)</f>
        <v>0</v>
      </c>
      <c r="O293" s="252">
        <v>4</v>
      </c>
      <c r="BA293" s="279">
        <f>SUM(BA224:BA292)</f>
        <v>0</v>
      </c>
      <c r="BB293" s="279">
        <f>SUM(BB224:BB292)</f>
        <v>0</v>
      </c>
      <c r="BC293" s="279">
        <f>SUM(BC224:BC292)</f>
        <v>0</v>
      </c>
      <c r="BD293" s="279">
        <f>SUM(BD224:BD292)</f>
        <v>0</v>
      </c>
      <c r="BE293" s="279">
        <f>SUM(BE224:BE292)</f>
        <v>0</v>
      </c>
    </row>
    <row r="294" spans="1:80" x14ac:dyDescent="0.2">
      <c r="A294" s="242" t="s">
        <v>98</v>
      </c>
      <c r="B294" s="243" t="s">
        <v>593</v>
      </c>
      <c r="C294" s="244" t="s">
        <v>594</v>
      </c>
      <c r="D294" s="245"/>
      <c r="E294" s="246"/>
      <c r="F294" s="246"/>
      <c r="G294" s="247"/>
      <c r="H294" s="248"/>
      <c r="I294" s="249"/>
      <c r="J294" s="250"/>
      <c r="K294" s="251"/>
      <c r="O294" s="252">
        <v>1</v>
      </c>
    </row>
    <row r="295" spans="1:80" x14ac:dyDescent="0.2">
      <c r="A295" s="253">
        <v>139</v>
      </c>
      <c r="B295" s="254" t="s">
        <v>596</v>
      </c>
      <c r="C295" s="255" t="s">
        <v>597</v>
      </c>
      <c r="D295" s="256" t="s">
        <v>294</v>
      </c>
      <c r="E295" s="257">
        <v>122.813</v>
      </c>
      <c r="F295" s="257"/>
      <c r="G295" s="258"/>
      <c r="H295" s="259">
        <v>0</v>
      </c>
      <c r="I295" s="260">
        <f>E295*H295</f>
        <v>0</v>
      </c>
      <c r="J295" s="259"/>
      <c r="K295" s="260">
        <f>E295*J295</f>
        <v>0</v>
      </c>
      <c r="O295" s="252">
        <v>2</v>
      </c>
      <c r="AA295" s="227">
        <v>12</v>
      </c>
      <c r="AB295" s="227">
        <v>0</v>
      </c>
      <c r="AC295" s="227">
        <v>133</v>
      </c>
      <c r="AZ295" s="227">
        <v>1</v>
      </c>
      <c r="BA295" s="227">
        <f>IF(AZ295=1,G295,0)</f>
        <v>0</v>
      </c>
      <c r="BB295" s="227">
        <f>IF(AZ295=2,G295,0)</f>
        <v>0</v>
      </c>
      <c r="BC295" s="227">
        <f>IF(AZ295=3,G295,0)</f>
        <v>0</v>
      </c>
      <c r="BD295" s="227">
        <f>IF(AZ295=4,G295,0)</f>
        <v>0</v>
      </c>
      <c r="BE295" s="227">
        <f>IF(AZ295=5,G295,0)</f>
        <v>0</v>
      </c>
      <c r="CA295" s="252">
        <v>12</v>
      </c>
      <c r="CB295" s="252">
        <v>0</v>
      </c>
    </row>
    <row r="296" spans="1:80" x14ac:dyDescent="0.2">
      <c r="A296" s="261"/>
      <c r="B296" s="264"/>
      <c r="C296" s="407" t="s">
        <v>598</v>
      </c>
      <c r="D296" s="408"/>
      <c r="E296" s="265">
        <v>122.813</v>
      </c>
      <c r="F296" s="266"/>
      <c r="G296" s="267"/>
      <c r="H296" s="268"/>
      <c r="I296" s="262"/>
      <c r="J296" s="269"/>
      <c r="K296" s="262"/>
      <c r="M296" s="263" t="s">
        <v>598</v>
      </c>
      <c r="O296" s="252"/>
    </row>
    <row r="297" spans="1:80" x14ac:dyDescent="0.2">
      <c r="A297" s="253">
        <v>140</v>
      </c>
      <c r="B297" s="254" t="s">
        <v>599</v>
      </c>
      <c r="C297" s="255" t="s">
        <v>600</v>
      </c>
      <c r="D297" s="256" t="s">
        <v>294</v>
      </c>
      <c r="E297" s="257">
        <v>0.8266</v>
      </c>
      <c r="F297" s="257"/>
      <c r="G297" s="258"/>
      <c r="H297" s="259">
        <v>0</v>
      </c>
      <c r="I297" s="260">
        <f>E297*H297</f>
        <v>0</v>
      </c>
      <c r="J297" s="259"/>
      <c r="K297" s="260">
        <f>E297*J297</f>
        <v>0</v>
      </c>
      <c r="O297" s="252">
        <v>2</v>
      </c>
      <c r="AA297" s="227">
        <v>12</v>
      </c>
      <c r="AB297" s="227">
        <v>0</v>
      </c>
      <c r="AC297" s="227">
        <v>134</v>
      </c>
      <c r="AZ297" s="227">
        <v>1</v>
      </c>
      <c r="BA297" s="227">
        <f>IF(AZ297=1,G297,0)</f>
        <v>0</v>
      </c>
      <c r="BB297" s="227">
        <f>IF(AZ297=2,G297,0)</f>
        <v>0</v>
      </c>
      <c r="BC297" s="227">
        <f>IF(AZ297=3,G297,0)</f>
        <v>0</v>
      </c>
      <c r="BD297" s="227">
        <f>IF(AZ297=4,G297,0)</f>
        <v>0</v>
      </c>
      <c r="BE297" s="227">
        <f>IF(AZ297=5,G297,0)</f>
        <v>0</v>
      </c>
      <c r="CA297" s="252">
        <v>12</v>
      </c>
      <c r="CB297" s="252">
        <v>0</v>
      </c>
    </row>
    <row r="298" spans="1:80" x14ac:dyDescent="0.2">
      <c r="A298" s="261"/>
      <c r="B298" s="264"/>
      <c r="C298" s="407" t="s">
        <v>601</v>
      </c>
      <c r="D298" s="408"/>
      <c r="E298" s="265">
        <v>0.8266</v>
      </c>
      <c r="F298" s="266"/>
      <c r="G298" s="267"/>
      <c r="H298" s="268"/>
      <c r="I298" s="262"/>
      <c r="J298" s="269"/>
      <c r="K298" s="262"/>
      <c r="M298" s="263" t="s">
        <v>601</v>
      </c>
      <c r="O298" s="252"/>
    </row>
    <row r="299" spans="1:80" x14ac:dyDescent="0.2">
      <c r="A299" s="253">
        <v>141</v>
      </c>
      <c r="B299" s="254" t="s">
        <v>602</v>
      </c>
      <c r="C299" s="255" t="s">
        <v>603</v>
      </c>
      <c r="D299" s="256" t="s">
        <v>294</v>
      </c>
      <c r="E299" s="257">
        <v>1035.3136999999999</v>
      </c>
      <c r="F299" s="257"/>
      <c r="G299" s="258"/>
      <c r="H299" s="259">
        <v>0</v>
      </c>
      <c r="I299" s="260">
        <f>E299*H299</f>
        <v>0</v>
      </c>
      <c r="J299" s="259"/>
      <c r="K299" s="260">
        <f>E299*J299</f>
        <v>0</v>
      </c>
      <c r="O299" s="252">
        <v>2</v>
      </c>
      <c r="AA299" s="227">
        <v>12</v>
      </c>
      <c r="AB299" s="227">
        <v>0</v>
      </c>
      <c r="AC299" s="227">
        <v>135</v>
      </c>
      <c r="AZ299" s="227">
        <v>1</v>
      </c>
      <c r="BA299" s="227">
        <f>IF(AZ299=1,G299,0)</f>
        <v>0</v>
      </c>
      <c r="BB299" s="227">
        <f>IF(AZ299=2,G299,0)</f>
        <v>0</v>
      </c>
      <c r="BC299" s="227">
        <f>IF(AZ299=3,G299,0)</f>
        <v>0</v>
      </c>
      <c r="BD299" s="227">
        <f>IF(AZ299=4,G299,0)</f>
        <v>0</v>
      </c>
      <c r="BE299" s="227">
        <f>IF(AZ299=5,G299,0)</f>
        <v>0</v>
      </c>
      <c r="CA299" s="252">
        <v>12</v>
      </c>
      <c r="CB299" s="252">
        <v>0</v>
      </c>
    </row>
    <row r="300" spans="1:80" x14ac:dyDescent="0.2">
      <c r="A300" s="261"/>
      <c r="B300" s="264"/>
      <c r="C300" s="407" t="s">
        <v>604</v>
      </c>
      <c r="D300" s="408"/>
      <c r="E300" s="265">
        <v>1035.3136999999999</v>
      </c>
      <c r="F300" s="266"/>
      <c r="G300" s="267"/>
      <c r="H300" s="268"/>
      <c r="I300" s="262"/>
      <c r="J300" s="269"/>
      <c r="K300" s="262"/>
      <c r="M300" s="290">
        <v>10353137</v>
      </c>
      <c r="O300" s="252"/>
    </row>
    <row r="301" spans="1:80" x14ac:dyDescent="0.2">
      <c r="A301" s="253">
        <v>142</v>
      </c>
      <c r="B301" s="254" t="s">
        <v>605</v>
      </c>
      <c r="C301" s="255" t="s">
        <v>606</v>
      </c>
      <c r="D301" s="256" t="s">
        <v>294</v>
      </c>
      <c r="E301" s="257">
        <v>1158.95325</v>
      </c>
      <c r="F301" s="257"/>
      <c r="G301" s="258"/>
      <c r="H301" s="259">
        <v>0</v>
      </c>
      <c r="I301" s="260">
        <f>E301*H301</f>
        <v>0</v>
      </c>
      <c r="J301" s="259"/>
      <c r="K301" s="260">
        <f>E301*J301</f>
        <v>0</v>
      </c>
      <c r="O301" s="252">
        <v>2</v>
      </c>
      <c r="AA301" s="227">
        <v>8</v>
      </c>
      <c r="AB301" s="227">
        <v>0</v>
      </c>
      <c r="AC301" s="227">
        <v>3</v>
      </c>
      <c r="AZ301" s="227">
        <v>1</v>
      </c>
      <c r="BA301" s="227">
        <f>IF(AZ301=1,G301,0)</f>
        <v>0</v>
      </c>
      <c r="BB301" s="227">
        <f>IF(AZ301=2,G301,0)</f>
        <v>0</v>
      </c>
      <c r="BC301" s="227">
        <f>IF(AZ301=3,G301,0)</f>
        <v>0</v>
      </c>
      <c r="BD301" s="227">
        <f>IF(AZ301=4,G301,0)</f>
        <v>0</v>
      </c>
      <c r="BE301" s="227">
        <f>IF(AZ301=5,G301,0)</f>
        <v>0</v>
      </c>
      <c r="CA301" s="252">
        <v>8</v>
      </c>
      <c r="CB301" s="252">
        <v>0</v>
      </c>
    </row>
    <row r="302" spans="1:80" x14ac:dyDescent="0.2">
      <c r="A302" s="253">
        <v>143</v>
      </c>
      <c r="B302" s="254" t="s">
        <v>607</v>
      </c>
      <c r="C302" s="255" t="s">
        <v>608</v>
      </c>
      <c r="D302" s="256" t="s">
        <v>294</v>
      </c>
      <c r="E302" s="257">
        <v>8112.6727499999997</v>
      </c>
      <c r="F302" s="257"/>
      <c r="G302" s="258"/>
      <c r="H302" s="259">
        <v>0</v>
      </c>
      <c r="I302" s="260">
        <f>E302*H302</f>
        <v>0</v>
      </c>
      <c r="J302" s="259"/>
      <c r="K302" s="260">
        <f>E302*J302</f>
        <v>0</v>
      </c>
      <c r="O302" s="252">
        <v>2</v>
      </c>
      <c r="AA302" s="227">
        <v>8</v>
      </c>
      <c r="AB302" s="227">
        <v>0</v>
      </c>
      <c r="AC302" s="227">
        <v>3</v>
      </c>
      <c r="AZ302" s="227">
        <v>1</v>
      </c>
      <c r="BA302" s="227">
        <f>IF(AZ302=1,G302,0)</f>
        <v>0</v>
      </c>
      <c r="BB302" s="227">
        <f>IF(AZ302=2,G302,0)</f>
        <v>0</v>
      </c>
      <c r="BC302" s="227">
        <f>IF(AZ302=3,G302,0)</f>
        <v>0</v>
      </c>
      <c r="BD302" s="227">
        <f>IF(AZ302=4,G302,0)</f>
        <v>0</v>
      </c>
      <c r="BE302" s="227">
        <f>IF(AZ302=5,G302,0)</f>
        <v>0</v>
      </c>
      <c r="CA302" s="252">
        <v>8</v>
      </c>
      <c r="CB302" s="252">
        <v>0</v>
      </c>
    </row>
    <row r="303" spans="1:80" x14ac:dyDescent="0.2">
      <c r="A303" s="253">
        <v>144</v>
      </c>
      <c r="B303" s="254" t="s">
        <v>609</v>
      </c>
      <c r="C303" s="255" t="s">
        <v>610</v>
      </c>
      <c r="D303" s="256" t="s">
        <v>294</v>
      </c>
      <c r="E303" s="257">
        <v>1158.95325</v>
      </c>
      <c r="F303" s="257"/>
      <c r="G303" s="258"/>
      <c r="H303" s="259">
        <v>0</v>
      </c>
      <c r="I303" s="260">
        <f>E303*H303</f>
        <v>0</v>
      </c>
      <c r="J303" s="259"/>
      <c r="K303" s="260">
        <f>E303*J303</f>
        <v>0</v>
      </c>
      <c r="O303" s="252">
        <v>2</v>
      </c>
      <c r="AA303" s="227">
        <v>8</v>
      </c>
      <c r="AB303" s="227">
        <v>1</v>
      </c>
      <c r="AC303" s="227">
        <v>3</v>
      </c>
      <c r="AZ303" s="227">
        <v>1</v>
      </c>
      <c r="BA303" s="227">
        <f>IF(AZ303=1,G303,0)</f>
        <v>0</v>
      </c>
      <c r="BB303" s="227">
        <f>IF(AZ303=2,G303,0)</f>
        <v>0</v>
      </c>
      <c r="BC303" s="227">
        <f>IF(AZ303=3,G303,0)</f>
        <v>0</v>
      </c>
      <c r="BD303" s="227">
        <f>IF(AZ303=4,G303,0)</f>
        <v>0</v>
      </c>
      <c r="BE303" s="227">
        <f>IF(AZ303=5,G303,0)</f>
        <v>0</v>
      </c>
      <c r="CA303" s="252">
        <v>8</v>
      </c>
      <c r="CB303" s="252">
        <v>1</v>
      </c>
    </row>
    <row r="304" spans="1:80" x14ac:dyDescent="0.2">
      <c r="A304" s="270"/>
      <c r="B304" s="271" t="s">
        <v>101</v>
      </c>
      <c r="C304" s="272" t="s">
        <v>595</v>
      </c>
      <c r="D304" s="273"/>
      <c r="E304" s="274"/>
      <c r="F304" s="275"/>
      <c r="G304" s="276"/>
      <c r="H304" s="277"/>
      <c r="I304" s="278">
        <f>SUM(I294:I303)</f>
        <v>0</v>
      </c>
      <c r="J304" s="277"/>
      <c r="K304" s="278">
        <f>SUM(K294:K303)</f>
        <v>0</v>
      </c>
      <c r="O304" s="252">
        <v>4</v>
      </c>
      <c r="BA304" s="279">
        <f>SUM(BA294:BA303)</f>
        <v>0</v>
      </c>
      <c r="BB304" s="279">
        <f>SUM(BB294:BB303)</f>
        <v>0</v>
      </c>
      <c r="BC304" s="279">
        <f>SUM(BC294:BC303)</f>
        <v>0</v>
      </c>
      <c r="BD304" s="279">
        <f>SUM(BD294:BD303)</f>
        <v>0</v>
      </c>
      <c r="BE304" s="279">
        <f>SUM(BE294:BE303)</f>
        <v>0</v>
      </c>
    </row>
    <row r="305" spans="5:5" x14ac:dyDescent="0.2">
      <c r="E305" s="227"/>
    </row>
    <row r="306" spans="5:5" x14ac:dyDescent="0.2">
      <c r="E306" s="227"/>
    </row>
    <row r="307" spans="5:5" x14ac:dyDescent="0.2">
      <c r="E307" s="227"/>
    </row>
    <row r="308" spans="5:5" x14ac:dyDescent="0.2">
      <c r="E308" s="227"/>
    </row>
    <row r="309" spans="5:5" x14ac:dyDescent="0.2">
      <c r="E309" s="227"/>
    </row>
    <row r="310" spans="5:5" x14ac:dyDescent="0.2">
      <c r="E310" s="227"/>
    </row>
    <row r="311" spans="5:5" x14ac:dyDescent="0.2">
      <c r="E311" s="227"/>
    </row>
    <row r="312" spans="5:5" x14ac:dyDescent="0.2">
      <c r="E312" s="227"/>
    </row>
    <row r="313" spans="5:5" x14ac:dyDescent="0.2">
      <c r="E313" s="227"/>
    </row>
    <row r="314" spans="5:5" x14ac:dyDescent="0.2">
      <c r="E314" s="227"/>
    </row>
    <row r="315" spans="5:5" x14ac:dyDescent="0.2">
      <c r="E315" s="227"/>
    </row>
    <row r="316" spans="5:5" x14ac:dyDescent="0.2">
      <c r="E316" s="227"/>
    </row>
    <row r="317" spans="5:5" x14ac:dyDescent="0.2">
      <c r="E317" s="227"/>
    </row>
    <row r="318" spans="5:5" x14ac:dyDescent="0.2">
      <c r="E318" s="227"/>
    </row>
    <row r="319" spans="5:5" x14ac:dyDescent="0.2">
      <c r="E319" s="227"/>
    </row>
    <row r="320" spans="5:5" x14ac:dyDescent="0.2">
      <c r="E320" s="227"/>
    </row>
    <row r="321" spans="1:7" x14ac:dyDescent="0.2">
      <c r="E321" s="227"/>
    </row>
    <row r="322" spans="1:7" x14ac:dyDescent="0.2">
      <c r="E322" s="227"/>
    </row>
    <row r="323" spans="1:7" x14ac:dyDescent="0.2">
      <c r="E323" s="227"/>
    </row>
    <row r="324" spans="1:7" x14ac:dyDescent="0.2">
      <c r="E324" s="227"/>
    </row>
    <row r="325" spans="1:7" x14ac:dyDescent="0.2">
      <c r="E325" s="227"/>
    </row>
    <row r="326" spans="1:7" x14ac:dyDescent="0.2">
      <c r="E326" s="227"/>
    </row>
    <row r="327" spans="1:7" x14ac:dyDescent="0.2">
      <c r="E327" s="227"/>
    </row>
    <row r="328" spans="1:7" x14ac:dyDescent="0.2">
      <c r="A328" s="269"/>
      <c r="B328" s="269"/>
      <c r="C328" s="269"/>
      <c r="D328" s="269"/>
      <c r="E328" s="269"/>
      <c r="F328" s="269"/>
      <c r="G328" s="269"/>
    </row>
    <row r="329" spans="1:7" x14ac:dyDescent="0.2">
      <c r="A329" s="269"/>
      <c r="B329" s="269"/>
      <c r="C329" s="269"/>
      <c r="D329" s="269"/>
      <c r="E329" s="269"/>
      <c r="F329" s="269"/>
      <c r="G329" s="269"/>
    </row>
    <row r="330" spans="1:7" x14ac:dyDescent="0.2">
      <c r="A330" s="269"/>
      <c r="B330" s="269"/>
      <c r="C330" s="269"/>
      <c r="D330" s="269"/>
      <c r="E330" s="269"/>
      <c r="F330" s="269"/>
      <c r="G330" s="269"/>
    </row>
    <row r="331" spans="1:7" x14ac:dyDescent="0.2">
      <c r="A331" s="269"/>
      <c r="B331" s="269"/>
      <c r="C331" s="269"/>
      <c r="D331" s="269"/>
      <c r="E331" s="269"/>
      <c r="F331" s="269"/>
      <c r="G331" s="269"/>
    </row>
    <row r="332" spans="1:7" x14ac:dyDescent="0.2">
      <c r="E332" s="227"/>
    </row>
    <row r="333" spans="1:7" x14ac:dyDescent="0.2">
      <c r="E333" s="227"/>
    </row>
    <row r="334" spans="1:7" x14ac:dyDescent="0.2">
      <c r="E334" s="227"/>
    </row>
    <row r="335" spans="1:7" x14ac:dyDescent="0.2">
      <c r="E335" s="227"/>
    </row>
    <row r="336" spans="1:7" x14ac:dyDescent="0.2">
      <c r="E336" s="227"/>
    </row>
    <row r="337" spans="5:5" x14ac:dyDescent="0.2">
      <c r="E337" s="227"/>
    </row>
    <row r="338" spans="5:5" x14ac:dyDescent="0.2">
      <c r="E338" s="227"/>
    </row>
    <row r="339" spans="5:5" x14ac:dyDescent="0.2">
      <c r="E339" s="227"/>
    </row>
    <row r="340" spans="5:5" x14ac:dyDescent="0.2">
      <c r="E340" s="227"/>
    </row>
    <row r="341" spans="5:5" x14ac:dyDescent="0.2">
      <c r="E341" s="227"/>
    </row>
    <row r="342" spans="5:5" x14ac:dyDescent="0.2">
      <c r="E342" s="227"/>
    </row>
    <row r="343" spans="5:5" x14ac:dyDescent="0.2">
      <c r="E343" s="227"/>
    </row>
    <row r="344" spans="5:5" x14ac:dyDescent="0.2">
      <c r="E344" s="227"/>
    </row>
    <row r="345" spans="5:5" x14ac:dyDescent="0.2">
      <c r="E345" s="227"/>
    </row>
    <row r="346" spans="5:5" x14ac:dyDescent="0.2">
      <c r="E346" s="227"/>
    </row>
    <row r="347" spans="5:5" x14ac:dyDescent="0.2">
      <c r="E347" s="227"/>
    </row>
    <row r="348" spans="5:5" x14ac:dyDescent="0.2">
      <c r="E348" s="227"/>
    </row>
    <row r="349" spans="5:5" x14ac:dyDescent="0.2">
      <c r="E349" s="227"/>
    </row>
    <row r="350" spans="5:5" x14ac:dyDescent="0.2">
      <c r="E350" s="227"/>
    </row>
    <row r="351" spans="5:5" x14ac:dyDescent="0.2">
      <c r="E351" s="227"/>
    </row>
    <row r="352" spans="5:5" x14ac:dyDescent="0.2">
      <c r="E352" s="227"/>
    </row>
    <row r="353" spans="1:7" x14ac:dyDescent="0.2">
      <c r="E353" s="227"/>
    </row>
    <row r="354" spans="1:7" x14ac:dyDescent="0.2">
      <c r="E354" s="227"/>
    </row>
    <row r="355" spans="1:7" x14ac:dyDescent="0.2">
      <c r="E355" s="227"/>
    </row>
    <row r="356" spans="1:7" x14ac:dyDescent="0.2">
      <c r="E356" s="227"/>
    </row>
    <row r="357" spans="1:7" x14ac:dyDescent="0.2">
      <c r="E357" s="227"/>
    </row>
    <row r="358" spans="1:7" x14ac:dyDescent="0.2">
      <c r="E358" s="227"/>
    </row>
    <row r="359" spans="1:7" x14ac:dyDescent="0.2">
      <c r="E359" s="227"/>
    </row>
    <row r="360" spans="1:7" x14ac:dyDescent="0.2">
      <c r="E360" s="227"/>
    </row>
    <row r="361" spans="1:7" x14ac:dyDescent="0.2">
      <c r="E361" s="227"/>
    </row>
    <row r="362" spans="1:7" x14ac:dyDescent="0.2">
      <c r="E362" s="227"/>
    </row>
    <row r="363" spans="1:7" x14ac:dyDescent="0.2">
      <c r="A363" s="280"/>
      <c r="B363" s="280"/>
    </row>
    <row r="364" spans="1:7" x14ac:dyDescent="0.2">
      <c r="A364" s="269"/>
      <c r="B364" s="269"/>
      <c r="C364" s="281"/>
      <c r="D364" s="281"/>
      <c r="E364" s="282"/>
      <c r="F364" s="281"/>
      <c r="G364" s="283"/>
    </row>
    <row r="365" spans="1:7" x14ac:dyDescent="0.2">
      <c r="A365" s="284"/>
      <c r="B365" s="284"/>
      <c r="C365" s="269"/>
      <c r="D365" s="269"/>
      <c r="E365" s="285"/>
      <c r="F365" s="269"/>
      <c r="G365" s="269"/>
    </row>
    <row r="366" spans="1:7" x14ac:dyDescent="0.2">
      <c r="A366" s="269"/>
      <c r="B366" s="269"/>
      <c r="C366" s="269"/>
      <c r="D366" s="269"/>
      <c r="E366" s="285"/>
      <c r="F366" s="269"/>
      <c r="G366" s="269"/>
    </row>
    <row r="367" spans="1:7" x14ac:dyDescent="0.2">
      <c r="A367" s="269"/>
      <c r="B367" s="269"/>
      <c r="C367" s="269"/>
      <c r="D367" s="269"/>
      <c r="E367" s="285"/>
      <c r="F367" s="269"/>
      <c r="G367" s="269"/>
    </row>
    <row r="368" spans="1:7" x14ac:dyDescent="0.2">
      <c r="A368" s="269"/>
      <c r="B368" s="269"/>
      <c r="C368" s="269"/>
      <c r="D368" s="269"/>
      <c r="E368" s="285"/>
      <c r="F368" s="269"/>
      <c r="G368" s="269"/>
    </row>
    <row r="369" spans="1:7" x14ac:dyDescent="0.2">
      <c r="A369" s="269"/>
      <c r="B369" s="269"/>
      <c r="C369" s="269"/>
      <c r="D369" s="269"/>
      <c r="E369" s="285"/>
      <c r="F369" s="269"/>
      <c r="G369" s="269"/>
    </row>
    <row r="370" spans="1:7" x14ac:dyDescent="0.2">
      <c r="A370" s="269"/>
      <c r="B370" s="269"/>
      <c r="C370" s="269"/>
      <c r="D370" s="269"/>
      <c r="E370" s="285"/>
      <c r="F370" s="269"/>
      <c r="G370" s="269"/>
    </row>
    <row r="371" spans="1:7" x14ac:dyDescent="0.2">
      <c r="A371" s="269"/>
      <c r="B371" s="269"/>
      <c r="C371" s="269"/>
      <c r="D371" s="269"/>
      <c r="E371" s="285"/>
      <c r="F371" s="269"/>
      <c r="G371" s="269"/>
    </row>
    <row r="372" spans="1:7" x14ac:dyDescent="0.2">
      <c r="A372" s="269"/>
      <c r="B372" s="269"/>
      <c r="C372" s="269"/>
      <c r="D372" s="269"/>
      <c r="E372" s="285"/>
      <c r="F372" s="269"/>
      <c r="G372" s="269"/>
    </row>
    <row r="373" spans="1:7" x14ac:dyDescent="0.2">
      <c r="A373" s="269"/>
      <c r="B373" s="269"/>
      <c r="C373" s="269"/>
      <c r="D373" s="269"/>
      <c r="E373" s="285"/>
      <c r="F373" s="269"/>
      <c r="G373" s="269"/>
    </row>
    <row r="374" spans="1:7" x14ac:dyDescent="0.2">
      <c r="A374" s="269"/>
      <c r="B374" s="269"/>
      <c r="C374" s="269"/>
      <c r="D374" s="269"/>
      <c r="E374" s="285"/>
      <c r="F374" s="269"/>
      <c r="G374" s="269"/>
    </row>
    <row r="375" spans="1:7" x14ac:dyDescent="0.2">
      <c r="A375" s="269"/>
      <c r="B375" s="269"/>
      <c r="C375" s="269"/>
      <c r="D375" s="269"/>
      <c r="E375" s="285"/>
      <c r="F375" s="269"/>
      <c r="G375" s="269"/>
    </row>
    <row r="376" spans="1:7" x14ac:dyDescent="0.2">
      <c r="A376" s="269"/>
      <c r="B376" s="269"/>
      <c r="C376" s="269"/>
      <c r="D376" s="269"/>
      <c r="E376" s="285"/>
      <c r="F376" s="269"/>
      <c r="G376" s="269"/>
    </row>
    <row r="377" spans="1:7" x14ac:dyDescent="0.2">
      <c r="A377" s="269"/>
      <c r="B377" s="269"/>
      <c r="C377" s="269"/>
      <c r="D377" s="269"/>
      <c r="E377" s="285"/>
      <c r="F377" s="269"/>
      <c r="G377" s="269"/>
    </row>
  </sheetData>
  <mergeCells count="128">
    <mergeCell ref="C20:D20"/>
    <mergeCell ref="C27:D27"/>
    <mergeCell ref="C29:D29"/>
    <mergeCell ref="C31:D31"/>
    <mergeCell ref="C33:D33"/>
    <mergeCell ref="C37:D37"/>
    <mergeCell ref="C39:D39"/>
    <mergeCell ref="C41:D41"/>
    <mergeCell ref="A1:G1"/>
    <mergeCell ref="A3:B3"/>
    <mergeCell ref="A4:B4"/>
    <mergeCell ref="E4:G4"/>
    <mergeCell ref="C49:D49"/>
    <mergeCell ref="C51:D51"/>
    <mergeCell ref="C53:D53"/>
    <mergeCell ref="C54:D54"/>
    <mergeCell ref="C63:D63"/>
    <mergeCell ref="C65:D65"/>
    <mergeCell ref="C42:D42"/>
    <mergeCell ref="C43:D43"/>
    <mergeCell ref="C44:D44"/>
    <mergeCell ref="C46:D46"/>
    <mergeCell ref="C47:D47"/>
    <mergeCell ref="C48:D48"/>
    <mergeCell ref="C80:D80"/>
    <mergeCell ref="C81:D81"/>
    <mergeCell ref="C85:D85"/>
    <mergeCell ref="C87:D87"/>
    <mergeCell ref="C88:D88"/>
    <mergeCell ref="C90:D90"/>
    <mergeCell ref="C91:D91"/>
    <mergeCell ref="C93:D93"/>
    <mergeCell ref="C71:D71"/>
    <mergeCell ref="C72:D72"/>
    <mergeCell ref="C73:D73"/>
    <mergeCell ref="C74:D74"/>
    <mergeCell ref="C76:D76"/>
    <mergeCell ref="C78:D78"/>
    <mergeCell ref="C113:D113"/>
    <mergeCell ref="C115:D115"/>
    <mergeCell ref="C118:D118"/>
    <mergeCell ref="C120:D120"/>
    <mergeCell ref="C121:D121"/>
    <mergeCell ref="C122:D122"/>
    <mergeCell ref="C94:D94"/>
    <mergeCell ref="C96:D96"/>
    <mergeCell ref="C98:D98"/>
    <mergeCell ref="C105:D105"/>
    <mergeCell ref="C107:D107"/>
    <mergeCell ref="C108:D108"/>
    <mergeCell ref="C110:D110"/>
    <mergeCell ref="C111:D111"/>
    <mergeCell ref="C138:D138"/>
    <mergeCell ref="C148:D148"/>
    <mergeCell ref="C150:D150"/>
    <mergeCell ref="C154:D154"/>
    <mergeCell ref="C157:D157"/>
    <mergeCell ref="C124:D124"/>
    <mergeCell ref="C126:D126"/>
    <mergeCell ref="C129:D129"/>
    <mergeCell ref="C131:D131"/>
    <mergeCell ref="C134:D134"/>
    <mergeCell ref="C136:D136"/>
    <mergeCell ref="C178:D178"/>
    <mergeCell ref="C179:D179"/>
    <mergeCell ref="C180:D180"/>
    <mergeCell ref="C181:D181"/>
    <mergeCell ref="C183:D183"/>
    <mergeCell ref="C184:D184"/>
    <mergeCell ref="C186:D186"/>
    <mergeCell ref="C187:D187"/>
    <mergeCell ref="C161:D161"/>
    <mergeCell ref="C163:D163"/>
    <mergeCell ref="C165:D165"/>
    <mergeCell ref="C167:D167"/>
    <mergeCell ref="C170:D170"/>
    <mergeCell ref="C172:D172"/>
    <mergeCell ref="C174:D174"/>
    <mergeCell ref="C219:D219"/>
    <mergeCell ref="C220:D220"/>
    <mergeCell ref="C222:D222"/>
    <mergeCell ref="C209:D209"/>
    <mergeCell ref="C212:D212"/>
    <mergeCell ref="C189:D189"/>
    <mergeCell ref="C191:D191"/>
    <mergeCell ref="C193:D193"/>
    <mergeCell ref="C197:D197"/>
    <mergeCell ref="C198:D198"/>
    <mergeCell ref="C199:D199"/>
    <mergeCell ref="C201:D201"/>
    <mergeCell ref="C247:D247"/>
    <mergeCell ref="C248:D248"/>
    <mergeCell ref="C250:D250"/>
    <mergeCell ref="C252:D252"/>
    <mergeCell ref="C254:D254"/>
    <mergeCell ref="C256:D256"/>
    <mergeCell ref="C228:D228"/>
    <mergeCell ref="C235:D235"/>
    <mergeCell ref="C237:D237"/>
    <mergeCell ref="C238:D238"/>
    <mergeCell ref="C239:D239"/>
    <mergeCell ref="C241:D241"/>
    <mergeCell ref="C243:D243"/>
    <mergeCell ref="C245:D245"/>
    <mergeCell ref="C265:D265"/>
    <mergeCell ref="C266:D266"/>
    <mergeCell ref="C277:D277"/>
    <mergeCell ref="C278:D278"/>
    <mergeCell ref="C279:D279"/>
    <mergeCell ref="C280:D280"/>
    <mergeCell ref="C257:D257"/>
    <mergeCell ref="C260:D260"/>
    <mergeCell ref="C261:D261"/>
    <mergeCell ref="C262:D262"/>
    <mergeCell ref="C263:D263"/>
    <mergeCell ref="C264:D264"/>
    <mergeCell ref="C289:D289"/>
    <mergeCell ref="C290:D290"/>
    <mergeCell ref="C291:D291"/>
    <mergeCell ref="C296:D296"/>
    <mergeCell ref="C298:D298"/>
    <mergeCell ref="C300:D300"/>
    <mergeCell ref="C282:D282"/>
    <mergeCell ref="C283:D283"/>
    <mergeCell ref="C284:D284"/>
    <mergeCell ref="C285:D285"/>
    <mergeCell ref="C287:D287"/>
    <mergeCell ref="C288:D28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topLeftCell="A10" zoomScaleNormal="100" workbookViewId="0">
      <selection activeCell="J28" sqref="J28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680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33</v>
      </c>
      <c r="B2" s="92"/>
      <c r="C2" s="93" t="s">
        <v>102</v>
      </c>
      <c r="D2" s="93" t="s">
        <v>108</v>
      </c>
      <c r="E2" s="92"/>
      <c r="F2" s="94" t="s">
        <v>34</v>
      </c>
      <c r="G2" s="95"/>
    </row>
    <row r="3" spans="1:57" ht="3" hidden="1" customHeight="1" x14ac:dyDescent="0.2">
      <c r="A3" s="96"/>
      <c r="B3" s="97"/>
      <c r="C3" s="98"/>
      <c r="D3" s="98"/>
      <c r="E3" s="97"/>
      <c r="F3" s="99"/>
      <c r="G3" s="100"/>
    </row>
    <row r="4" spans="1:57" ht="12" customHeight="1" x14ac:dyDescent="0.2">
      <c r="A4" s="101" t="s">
        <v>35</v>
      </c>
      <c r="B4" s="97"/>
      <c r="C4" s="98"/>
      <c r="D4" s="98"/>
      <c r="E4" s="97"/>
      <c r="F4" s="99" t="s">
        <v>36</v>
      </c>
      <c r="G4" s="102"/>
    </row>
    <row r="5" spans="1:57" ht="12.95" customHeight="1" x14ac:dyDescent="0.2">
      <c r="A5" s="103" t="s">
        <v>105</v>
      </c>
      <c r="B5" s="104"/>
      <c r="C5" s="105" t="s">
        <v>106</v>
      </c>
      <c r="D5" s="106"/>
      <c r="E5" s="107"/>
      <c r="F5" s="99" t="s">
        <v>37</v>
      </c>
      <c r="G5" s="100"/>
    </row>
    <row r="6" spans="1:57" ht="12.95" customHeight="1" x14ac:dyDescent="0.2">
      <c r="A6" s="101" t="s">
        <v>38</v>
      </c>
      <c r="B6" s="97"/>
      <c r="C6" s="98"/>
      <c r="D6" s="98"/>
      <c r="E6" s="97"/>
      <c r="F6" s="108" t="s">
        <v>39</v>
      </c>
      <c r="G6" s="109">
        <v>0</v>
      </c>
      <c r="O6" s="110"/>
    </row>
    <row r="7" spans="1:57" ht="12.95" customHeight="1" x14ac:dyDescent="0.2">
      <c r="A7" s="111" t="s">
        <v>102</v>
      </c>
      <c r="B7" s="112"/>
      <c r="C7" s="113" t="s">
        <v>103</v>
      </c>
      <c r="D7" s="114"/>
      <c r="E7" s="114"/>
      <c r="F7" s="115" t="s">
        <v>40</v>
      </c>
      <c r="G7" s="109">
        <f>IF(G6=0,,ROUND((F30+F32)/G6,1))</f>
        <v>0</v>
      </c>
    </row>
    <row r="8" spans="1:57" x14ac:dyDescent="0.2">
      <c r="A8" s="116" t="s">
        <v>41</v>
      </c>
      <c r="B8" s="99"/>
      <c r="C8" s="395" t="s">
        <v>144</v>
      </c>
      <c r="D8" s="395"/>
      <c r="E8" s="396"/>
      <c r="F8" s="117" t="s">
        <v>42</v>
      </c>
      <c r="G8" s="118"/>
      <c r="H8" s="119"/>
      <c r="I8" s="120"/>
    </row>
    <row r="9" spans="1:57" x14ac:dyDescent="0.2">
      <c r="A9" s="116" t="s">
        <v>43</v>
      </c>
      <c r="B9" s="99"/>
      <c r="C9" s="395"/>
      <c r="D9" s="395"/>
      <c r="E9" s="396"/>
      <c r="F9" s="99"/>
      <c r="G9" s="121"/>
      <c r="H9" s="122"/>
    </row>
    <row r="10" spans="1:57" x14ac:dyDescent="0.2">
      <c r="A10" s="116" t="s">
        <v>44</v>
      </c>
      <c r="B10" s="99"/>
      <c r="C10" s="395" t="s">
        <v>143</v>
      </c>
      <c r="D10" s="395"/>
      <c r="E10" s="395"/>
      <c r="F10" s="123"/>
      <c r="G10" s="124"/>
      <c r="H10" s="125"/>
    </row>
    <row r="11" spans="1:57" ht="13.5" customHeight="1" x14ac:dyDescent="0.2">
      <c r="A11" s="116" t="s">
        <v>45</v>
      </c>
      <c r="B11" s="99"/>
      <c r="C11" s="395"/>
      <c r="D11" s="395"/>
      <c r="E11" s="395"/>
      <c r="F11" s="126" t="s">
        <v>46</v>
      </c>
      <c r="G11" s="127"/>
      <c r="H11" s="122"/>
      <c r="BA11" s="128"/>
      <c r="BB11" s="128"/>
      <c r="BC11" s="128"/>
      <c r="BD11" s="128"/>
      <c r="BE11" s="128"/>
    </row>
    <row r="12" spans="1:57" ht="12.75" customHeight="1" x14ac:dyDescent="0.2">
      <c r="A12" s="129" t="s">
        <v>47</v>
      </c>
      <c r="B12" s="97"/>
      <c r="C12" s="397"/>
      <c r="D12" s="397"/>
      <c r="E12" s="397"/>
      <c r="F12" s="130" t="s">
        <v>48</v>
      </c>
      <c r="G12" s="131"/>
      <c r="H12" s="122"/>
    </row>
    <row r="13" spans="1:57" ht="28.5" customHeight="1" thickBot="1" x14ac:dyDescent="0.25">
      <c r="A13" s="132" t="s">
        <v>49</v>
      </c>
      <c r="B13" s="133"/>
      <c r="C13" s="133"/>
      <c r="D13" s="133"/>
      <c r="E13" s="134"/>
      <c r="F13" s="134"/>
      <c r="G13" s="135"/>
      <c r="H13" s="122"/>
    </row>
    <row r="14" spans="1:57" ht="17.25" customHeight="1" thickBot="1" x14ac:dyDescent="0.25">
      <c r="A14" s="136" t="s">
        <v>50</v>
      </c>
      <c r="B14" s="137"/>
      <c r="C14" s="138"/>
      <c r="D14" s="139" t="s">
        <v>51</v>
      </c>
      <c r="E14" s="140"/>
      <c r="F14" s="140"/>
      <c r="G14" s="138"/>
    </row>
    <row r="15" spans="1:57" ht="15.95" customHeight="1" x14ac:dyDescent="0.2">
      <c r="A15" s="141"/>
      <c r="B15" s="142" t="s">
        <v>52</v>
      </c>
      <c r="C15" s="143">
        <f>'Park 01 E4750067 Rek'!E8</f>
        <v>0</v>
      </c>
      <c r="D15" s="144">
        <f>'Park 01 E4750067 Rek'!A16</f>
        <v>0</v>
      </c>
      <c r="E15" s="145"/>
      <c r="F15" s="146"/>
      <c r="G15" s="143">
        <f>'Park 01 E4750067 Rek'!I16</f>
        <v>0</v>
      </c>
    </row>
    <row r="16" spans="1:57" ht="15.95" customHeight="1" x14ac:dyDescent="0.2">
      <c r="A16" s="141" t="s">
        <v>53</v>
      </c>
      <c r="B16" s="142" t="s">
        <v>54</v>
      </c>
      <c r="C16" s="143">
        <f>'Park 01 E4750067 Rek'!F8</f>
        <v>0</v>
      </c>
      <c r="D16" s="96"/>
      <c r="E16" s="147"/>
      <c r="F16" s="148"/>
      <c r="G16" s="143"/>
    </row>
    <row r="17" spans="1:7" ht="15.95" customHeight="1" x14ac:dyDescent="0.2">
      <c r="A17" s="141" t="s">
        <v>55</v>
      </c>
      <c r="B17" s="142" t="s">
        <v>56</v>
      </c>
      <c r="C17" s="143">
        <f>'Park 01 E4750067 Rek'!H8</f>
        <v>0</v>
      </c>
      <c r="D17" s="96"/>
      <c r="E17" s="147"/>
      <c r="F17" s="148"/>
      <c r="G17" s="143"/>
    </row>
    <row r="18" spans="1:7" ht="15.95" customHeight="1" x14ac:dyDescent="0.2">
      <c r="A18" s="149" t="s">
        <v>57</v>
      </c>
      <c r="B18" s="150" t="s">
        <v>58</v>
      </c>
      <c r="C18" s="143">
        <f>'Park 01 E4750067 Rek'!G8</f>
        <v>0</v>
      </c>
      <c r="D18" s="96"/>
      <c r="E18" s="147"/>
      <c r="F18" s="148"/>
      <c r="G18" s="143"/>
    </row>
    <row r="19" spans="1:7" ht="15.95" customHeight="1" x14ac:dyDescent="0.2">
      <c r="A19" s="151" t="s">
        <v>59</v>
      </c>
      <c r="B19" s="142"/>
      <c r="C19" s="143">
        <f>SUM(C15:C18)</f>
        <v>0</v>
      </c>
      <c r="D19" s="96"/>
      <c r="E19" s="147"/>
      <c r="F19" s="148"/>
      <c r="G19" s="143"/>
    </row>
    <row r="20" spans="1:7" ht="15.95" customHeight="1" x14ac:dyDescent="0.2">
      <c r="A20" s="151"/>
      <c r="B20" s="142"/>
      <c r="C20" s="143"/>
      <c r="D20" s="96"/>
      <c r="E20" s="147"/>
      <c r="F20" s="148"/>
      <c r="G20" s="143"/>
    </row>
    <row r="21" spans="1:7" ht="15.95" customHeight="1" x14ac:dyDescent="0.2">
      <c r="A21" s="151" t="s">
        <v>29</v>
      </c>
      <c r="B21" s="142"/>
      <c r="C21" s="143">
        <f>'Park 01 E4750067 Rek'!I8</f>
        <v>0</v>
      </c>
      <c r="D21" s="96"/>
      <c r="E21" s="147"/>
      <c r="F21" s="148"/>
      <c r="G21" s="143"/>
    </row>
    <row r="22" spans="1:7" ht="15.95" customHeight="1" x14ac:dyDescent="0.2">
      <c r="A22" s="152" t="s">
        <v>60</v>
      </c>
      <c r="B22" s="122"/>
      <c r="C22" s="143">
        <f>C19+C21</f>
        <v>0</v>
      </c>
      <c r="D22" s="96" t="s">
        <v>61</v>
      </c>
      <c r="E22" s="147"/>
      <c r="F22" s="148"/>
      <c r="G22" s="143">
        <f>G23-SUM(G15:G21)</f>
        <v>0</v>
      </c>
    </row>
    <row r="23" spans="1:7" ht="15.95" customHeight="1" thickBot="1" x14ac:dyDescent="0.25">
      <c r="A23" s="393" t="s">
        <v>62</v>
      </c>
      <c r="B23" s="394"/>
      <c r="C23" s="153">
        <f>C22+G23</f>
        <v>0</v>
      </c>
      <c r="D23" s="154" t="s">
        <v>63</v>
      </c>
      <c r="E23" s="155"/>
      <c r="F23" s="156"/>
      <c r="G23" s="143">
        <f>'Park 01 E4750067 Rek'!H14</f>
        <v>0</v>
      </c>
    </row>
    <row r="24" spans="1:7" x14ac:dyDescent="0.2">
      <c r="A24" s="157" t="s">
        <v>64</v>
      </c>
      <c r="B24" s="158"/>
      <c r="C24" s="159"/>
      <c r="D24" s="158" t="s">
        <v>65</v>
      </c>
      <c r="E24" s="158"/>
      <c r="F24" s="160" t="s">
        <v>66</v>
      </c>
      <c r="G24" s="161"/>
    </row>
    <row r="25" spans="1:7" x14ac:dyDescent="0.2">
      <c r="A25" s="152" t="s">
        <v>67</v>
      </c>
      <c r="B25" s="122"/>
      <c r="C25" s="162"/>
      <c r="D25" s="122" t="s">
        <v>67</v>
      </c>
      <c r="F25" s="163" t="s">
        <v>67</v>
      </c>
      <c r="G25" s="164"/>
    </row>
    <row r="26" spans="1:7" ht="37.5" customHeight="1" x14ac:dyDescent="0.2">
      <c r="A26" s="152" t="s">
        <v>68</v>
      </c>
      <c r="B26" s="165"/>
      <c r="C26" s="162"/>
      <c r="D26" s="122" t="s">
        <v>68</v>
      </c>
      <c r="F26" s="163" t="s">
        <v>68</v>
      </c>
      <c r="G26" s="164"/>
    </row>
    <row r="27" spans="1:7" x14ac:dyDescent="0.2">
      <c r="A27" s="152"/>
      <c r="B27" s="166"/>
      <c r="C27" s="162"/>
      <c r="D27" s="122"/>
      <c r="F27" s="163"/>
      <c r="G27" s="164"/>
    </row>
    <row r="28" spans="1:7" x14ac:dyDescent="0.2">
      <c r="A28" s="152" t="s">
        <v>69</v>
      </c>
      <c r="B28" s="122"/>
      <c r="C28" s="162"/>
      <c r="D28" s="163" t="s">
        <v>70</v>
      </c>
      <c r="E28" s="162"/>
      <c r="F28" s="167" t="s">
        <v>70</v>
      </c>
      <c r="G28" s="164"/>
    </row>
    <row r="29" spans="1:7" ht="69" customHeight="1" x14ac:dyDescent="0.2">
      <c r="A29" s="152"/>
      <c r="B29" s="122"/>
      <c r="C29" s="168"/>
      <c r="D29" s="169"/>
      <c r="E29" s="168"/>
      <c r="F29" s="122"/>
      <c r="G29" s="164"/>
    </row>
    <row r="30" spans="1:7" x14ac:dyDescent="0.2">
      <c r="A30" s="170" t="s">
        <v>11</v>
      </c>
      <c r="B30" s="171"/>
      <c r="C30" s="172">
        <v>21</v>
      </c>
      <c r="D30" s="171" t="s">
        <v>71</v>
      </c>
      <c r="E30" s="173"/>
      <c r="F30" s="388">
        <f>C23-F32</f>
        <v>0</v>
      </c>
      <c r="G30" s="389"/>
    </row>
    <row r="31" spans="1:7" x14ac:dyDescent="0.2">
      <c r="A31" s="170" t="s">
        <v>72</v>
      </c>
      <c r="B31" s="171"/>
      <c r="C31" s="172">
        <f>C30</f>
        <v>21</v>
      </c>
      <c r="D31" s="171" t="s">
        <v>73</v>
      </c>
      <c r="E31" s="173"/>
      <c r="F31" s="388">
        <f>ROUND(PRODUCT(F30,C31/100),0)</f>
        <v>0</v>
      </c>
      <c r="G31" s="389"/>
    </row>
    <row r="32" spans="1:7" x14ac:dyDescent="0.2">
      <c r="A32" s="170" t="s">
        <v>11</v>
      </c>
      <c r="B32" s="171"/>
      <c r="C32" s="172">
        <v>0</v>
      </c>
      <c r="D32" s="171" t="s">
        <v>73</v>
      </c>
      <c r="E32" s="173"/>
      <c r="F32" s="388">
        <v>0</v>
      </c>
      <c r="G32" s="389"/>
    </row>
    <row r="33" spans="1:8" x14ac:dyDescent="0.2">
      <c r="A33" s="170" t="s">
        <v>72</v>
      </c>
      <c r="B33" s="174"/>
      <c r="C33" s="175">
        <f>C32</f>
        <v>0</v>
      </c>
      <c r="D33" s="171" t="s">
        <v>73</v>
      </c>
      <c r="E33" s="148"/>
      <c r="F33" s="388">
        <f>ROUND(PRODUCT(F32,C33/100),0)</f>
        <v>0</v>
      </c>
      <c r="G33" s="389"/>
    </row>
    <row r="34" spans="1:8" s="179" customFormat="1" ht="19.5" customHeight="1" thickBot="1" x14ac:dyDescent="0.3">
      <c r="A34" s="176" t="s">
        <v>74</v>
      </c>
      <c r="B34" s="177"/>
      <c r="C34" s="177"/>
      <c r="D34" s="177"/>
      <c r="E34" s="178"/>
      <c r="F34" s="390">
        <f>ROUND(SUM(F30:F33),0)</f>
        <v>0</v>
      </c>
      <c r="G34" s="391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92"/>
      <c r="C37" s="392"/>
      <c r="D37" s="392"/>
      <c r="E37" s="392"/>
      <c r="F37" s="392"/>
      <c r="G37" s="392"/>
      <c r="H37" s="1" t="s">
        <v>1</v>
      </c>
    </row>
    <row r="38" spans="1:8" ht="12.75" customHeight="1" x14ac:dyDescent="0.2">
      <c r="A38" s="180"/>
      <c r="B38" s="392"/>
      <c r="C38" s="392"/>
      <c r="D38" s="392"/>
      <c r="E38" s="392"/>
      <c r="F38" s="392"/>
      <c r="G38" s="392"/>
      <c r="H38" s="1" t="s">
        <v>1</v>
      </c>
    </row>
    <row r="39" spans="1:8" x14ac:dyDescent="0.2">
      <c r="A39" s="180"/>
      <c r="B39" s="392"/>
      <c r="C39" s="392"/>
      <c r="D39" s="392"/>
      <c r="E39" s="392"/>
      <c r="F39" s="392"/>
      <c r="G39" s="392"/>
      <c r="H39" s="1" t="s">
        <v>1</v>
      </c>
    </row>
    <row r="40" spans="1:8" x14ac:dyDescent="0.2">
      <c r="A40" s="180"/>
      <c r="B40" s="392"/>
      <c r="C40" s="392"/>
      <c r="D40" s="392"/>
      <c r="E40" s="392"/>
      <c r="F40" s="392"/>
      <c r="G40" s="392"/>
      <c r="H40" s="1" t="s">
        <v>1</v>
      </c>
    </row>
    <row r="41" spans="1:8" x14ac:dyDescent="0.2">
      <c r="A41" s="180"/>
      <c r="B41" s="392"/>
      <c r="C41" s="392"/>
      <c r="D41" s="392"/>
      <c r="E41" s="392"/>
      <c r="F41" s="392"/>
      <c r="G41" s="392"/>
      <c r="H41" s="1" t="s">
        <v>1</v>
      </c>
    </row>
    <row r="42" spans="1:8" x14ac:dyDescent="0.2">
      <c r="A42" s="180"/>
      <c r="B42" s="392"/>
      <c r="C42" s="392"/>
      <c r="D42" s="392"/>
      <c r="E42" s="392"/>
      <c r="F42" s="392"/>
      <c r="G42" s="392"/>
      <c r="H42" s="1" t="s">
        <v>1</v>
      </c>
    </row>
    <row r="43" spans="1:8" x14ac:dyDescent="0.2">
      <c r="A43" s="180"/>
      <c r="B43" s="392"/>
      <c r="C43" s="392"/>
      <c r="D43" s="392"/>
      <c r="E43" s="392"/>
      <c r="F43" s="392"/>
      <c r="G43" s="392"/>
      <c r="H43" s="1" t="s">
        <v>1</v>
      </c>
    </row>
    <row r="44" spans="1:8" ht="12.75" customHeight="1" x14ac:dyDescent="0.2">
      <c r="A44" s="180"/>
      <c r="B44" s="392"/>
      <c r="C44" s="392"/>
      <c r="D44" s="392"/>
      <c r="E44" s="392"/>
      <c r="F44" s="392"/>
      <c r="G44" s="392"/>
      <c r="H44" s="1" t="s">
        <v>1</v>
      </c>
    </row>
    <row r="45" spans="1:8" ht="12.75" customHeight="1" x14ac:dyDescent="0.2">
      <c r="A45" s="180"/>
      <c r="B45" s="392"/>
      <c r="C45" s="392"/>
      <c r="D45" s="392"/>
      <c r="E45" s="392"/>
      <c r="F45" s="392"/>
      <c r="G45" s="392"/>
      <c r="H45" s="1" t="s">
        <v>1</v>
      </c>
    </row>
    <row r="46" spans="1:8" x14ac:dyDescent="0.2">
      <c r="B46" s="387"/>
      <c r="C46" s="387"/>
      <c r="D46" s="387"/>
      <c r="E46" s="387"/>
      <c r="F46" s="387"/>
      <c r="G46" s="387"/>
    </row>
    <row r="47" spans="1:8" x14ac:dyDescent="0.2">
      <c r="B47" s="387"/>
      <c r="C47" s="387"/>
      <c r="D47" s="387"/>
      <c r="E47" s="387"/>
      <c r="F47" s="387"/>
      <c r="G47" s="387"/>
    </row>
    <row r="48" spans="1:8" x14ac:dyDescent="0.2">
      <c r="B48" s="387"/>
      <c r="C48" s="387"/>
      <c r="D48" s="387"/>
      <c r="E48" s="387"/>
      <c r="F48" s="387"/>
      <c r="G48" s="387"/>
    </row>
    <row r="49" spans="2:7" x14ac:dyDescent="0.2">
      <c r="B49" s="387"/>
      <c r="C49" s="387"/>
      <c r="D49" s="387"/>
      <c r="E49" s="387"/>
      <c r="F49" s="387"/>
      <c r="G49" s="387"/>
    </row>
    <row r="50" spans="2:7" x14ac:dyDescent="0.2">
      <c r="B50" s="387"/>
      <c r="C50" s="387"/>
      <c r="D50" s="387"/>
      <c r="E50" s="387"/>
      <c r="F50" s="387"/>
      <c r="G50" s="387"/>
    </row>
    <row r="51" spans="2:7" x14ac:dyDescent="0.2">
      <c r="B51" s="387"/>
      <c r="C51" s="387"/>
      <c r="D51" s="387"/>
      <c r="E51" s="387"/>
      <c r="F51" s="387"/>
      <c r="G51" s="38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65"/>
  <sheetViews>
    <sheetView workbookViewId="0">
      <selection activeCell="F32" sqref="F32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98" t="s">
        <v>2</v>
      </c>
      <c r="B1" s="399"/>
      <c r="C1" s="181" t="s">
        <v>104</v>
      </c>
      <c r="D1" s="182"/>
      <c r="E1" s="183"/>
      <c r="F1" s="182"/>
      <c r="G1" s="184" t="s">
        <v>76</v>
      </c>
      <c r="H1" s="185" t="s">
        <v>102</v>
      </c>
      <c r="I1" s="186"/>
    </row>
    <row r="2" spans="1:57" ht="13.5" thickBot="1" x14ac:dyDescent="0.25">
      <c r="A2" s="400" t="s">
        <v>77</v>
      </c>
      <c r="B2" s="401"/>
      <c r="C2" s="187" t="s">
        <v>107</v>
      </c>
      <c r="D2" s="188"/>
      <c r="E2" s="189"/>
      <c r="F2" s="188"/>
      <c r="G2" s="402" t="s">
        <v>108</v>
      </c>
      <c r="H2" s="403"/>
      <c r="I2" s="404"/>
    </row>
    <row r="3" spans="1:57" ht="13.5" thickTop="1" x14ac:dyDescent="0.2">
      <c r="F3" s="122"/>
    </row>
    <row r="4" spans="1:57" ht="19.5" customHeight="1" x14ac:dyDescent="0.25">
      <c r="A4" s="190" t="s">
        <v>78</v>
      </c>
      <c r="B4" s="191"/>
      <c r="C4" s="191"/>
      <c r="D4" s="191"/>
      <c r="E4" s="192"/>
      <c r="F4" s="191"/>
      <c r="G4" s="191"/>
      <c r="H4" s="191"/>
      <c r="I4" s="191"/>
    </row>
    <row r="5" spans="1:57" ht="13.5" thickBot="1" x14ac:dyDescent="0.25"/>
    <row r="6" spans="1:57" s="122" customFormat="1" ht="13.5" thickBot="1" x14ac:dyDescent="0.25">
      <c r="A6" s="193"/>
      <c r="B6" s="194" t="s">
        <v>79</v>
      </c>
      <c r="C6" s="194"/>
      <c r="D6" s="195"/>
      <c r="E6" s="196" t="s">
        <v>25</v>
      </c>
      <c r="F6" s="197" t="s">
        <v>26</v>
      </c>
      <c r="G6" s="197" t="s">
        <v>27</v>
      </c>
      <c r="H6" s="197" t="s">
        <v>28</v>
      </c>
      <c r="I6" s="198" t="s">
        <v>29</v>
      </c>
    </row>
    <row r="7" spans="1:57" s="122" customFormat="1" ht="13.5" thickBot="1" x14ac:dyDescent="0.25">
      <c r="A7" s="286" t="str">
        <f>'Park 01 E4750067 Pol'!B7</f>
        <v>000</v>
      </c>
      <c r="B7" s="62" t="str">
        <f>'Park 01 E4750067 Pol'!C7</f>
        <v>Vedlejší a ostatní náklady</v>
      </c>
      <c r="D7" s="199"/>
      <c r="E7" s="287"/>
      <c r="F7" s="288">
        <f>'Park 01 E4750067 Pol'!BB32</f>
        <v>0</v>
      </c>
      <c r="G7" s="288">
        <f>'Park 01 E4750067 Pol'!BC32</f>
        <v>0</v>
      </c>
      <c r="H7" s="288">
        <f>'Park 01 E4750067 Pol'!BD32</f>
        <v>0</v>
      </c>
      <c r="I7" s="289">
        <f>'Park 01 E4750067 Pol'!BE32</f>
        <v>0</v>
      </c>
    </row>
    <row r="8" spans="1:57" s="14" customFormat="1" ht="13.5" thickBot="1" x14ac:dyDescent="0.25">
      <c r="A8" s="200"/>
      <c r="B8" s="201" t="s">
        <v>80</v>
      </c>
      <c r="C8" s="201"/>
      <c r="D8" s="202"/>
      <c r="E8" s="203"/>
      <c r="F8" s="204">
        <f>SUM(F7:F7)</f>
        <v>0</v>
      </c>
      <c r="G8" s="204">
        <f>SUM(G7:G7)</f>
        <v>0</v>
      </c>
      <c r="H8" s="204">
        <f>SUM(H7:H7)</f>
        <v>0</v>
      </c>
      <c r="I8" s="205">
        <f>SUM(I7:I7)</f>
        <v>0</v>
      </c>
    </row>
    <row r="9" spans="1:57" x14ac:dyDescent="0.2">
      <c r="A9" s="122"/>
      <c r="B9" s="122"/>
      <c r="C9" s="122"/>
      <c r="D9" s="122"/>
      <c r="E9" s="122"/>
      <c r="F9" s="122"/>
      <c r="G9" s="122"/>
      <c r="H9" s="122"/>
      <c r="I9" s="122"/>
    </row>
    <row r="10" spans="1:57" ht="19.5" customHeight="1" x14ac:dyDescent="0.25">
      <c r="A10" s="191" t="s">
        <v>81</v>
      </c>
      <c r="B10" s="191"/>
      <c r="C10" s="191"/>
      <c r="D10" s="191"/>
      <c r="E10" s="191"/>
      <c r="F10" s="191"/>
      <c r="G10" s="206"/>
      <c r="H10" s="191"/>
      <c r="I10" s="191"/>
      <c r="BA10" s="128"/>
      <c r="BB10" s="128"/>
      <c r="BC10" s="128"/>
      <c r="BD10" s="128"/>
      <c r="BE10" s="128"/>
    </row>
    <row r="11" spans="1:57" ht="13.5" thickBot="1" x14ac:dyDescent="0.25"/>
    <row r="12" spans="1:57" x14ac:dyDescent="0.2">
      <c r="A12" s="157" t="s">
        <v>82</v>
      </c>
      <c r="B12" s="158"/>
      <c r="C12" s="158"/>
      <c r="D12" s="207"/>
      <c r="E12" s="208" t="s">
        <v>83</v>
      </c>
      <c r="F12" s="209" t="s">
        <v>12</v>
      </c>
      <c r="G12" s="210" t="s">
        <v>84</v>
      </c>
      <c r="H12" s="211"/>
      <c r="I12" s="212" t="s">
        <v>83</v>
      </c>
    </row>
    <row r="13" spans="1:57" x14ac:dyDescent="0.2">
      <c r="A13" s="151"/>
      <c r="B13" s="142"/>
      <c r="C13" s="142"/>
      <c r="D13" s="213"/>
      <c r="E13" s="214"/>
      <c r="F13" s="215"/>
      <c r="G13" s="216">
        <f>CHOOSE(BA13+1,E8+F8,E8+F8+H8,E8+F8+G8+H8,E8,F8,H8,G8,H8+G8,0)</f>
        <v>0</v>
      </c>
      <c r="H13" s="217"/>
      <c r="I13" s="218">
        <f>E13+F13*G13/100</f>
        <v>0</v>
      </c>
      <c r="BA13" s="1">
        <v>8</v>
      </c>
    </row>
    <row r="14" spans="1:57" ht="13.5" thickBot="1" x14ac:dyDescent="0.25">
      <c r="A14" s="219"/>
      <c r="B14" s="220" t="s">
        <v>85</v>
      </c>
      <c r="C14" s="221"/>
      <c r="D14" s="222"/>
      <c r="E14" s="223"/>
      <c r="F14" s="224"/>
      <c r="G14" s="224"/>
      <c r="H14" s="405">
        <f>SUM(I13:I13)</f>
        <v>0</v>
      </c>
      <c r="I14" s="406"/>
    </row>
    <row r="16" spans="1:57" x14ac:dyDescent="0.2">
      <c r="B16" s="14"/>
      <c r="F16" s="225"/>
      <c r="G16" s="226"/>
      <c r="H16" s="226"/>
      <c r="I16" s="46"/>
    </row>
    <row r="17" spans="6:9" x14ac:dyDescent="0.2">
      <c r="F17" s="225"/>
      <c r="G17" s="226"/>
      <c r="H17" s="226"/>
      <c r="I17" s="46"/>
    </row>
    <row r="18" spans="6:9" x14ac:dyDescent="0.2">
      <c r="F18" s="225"/>
      <c r="G18" s="226"/>
      <c r="H18" s="226"/>
      <c r="I18" s="46"/>
    </row>
    <row r="19" spans="6:9" x14ac:dyDescent="0.2">
      <c r="F19" s="225"/>
      <c r="G19" s="226"/>
      <c r="H19" s="226"/>
      <c r="I19" s="46"/>
    </row>
    <row r="20" spans="6:9" x14ac:dyDescent="0.2">
      <c r="F20" s="225"/>
      <c r="G20" s="226"/>
      <c r="H20" s="226"/>
      <c r="I20" s="46"/>
    </row>
    <row r="21" spans="6:9" x14ac:dyDescent="0.2">
      <c r="F21" s="225"/>
      <c r="G21" s="226"/>
      <c r="H21" s="226"/>
      <c r="I21" s="46"/>
    </row>
    <row r="22" spans="6:9" x14ac:dyDescent="0.2">
      <c r="F22" s="225"/>
      <c r="G22" s="226"/>
      <c r="H22" s="226"/>
      <c r="I22" s="46"/>
    </row>
    <row r="23" spans="6:9" x14ac:dyDescent="0.2">
      <c r="F23" s="225"/>
      <c r="G23" s="226"/>
      <c r="H23" s="226"/>
      <c r="I23" s="46"/>
    </row>
    <row r="24" spans="6:9" x14ac:dyDescent="0.2">
      <c r="F24" s="225"/>
      <c r="G24" s="226"/>
      <c r="H24" s="226"/>
      <c r="I24" s="46"/>
    </row>
    <row r="25" spans="6:9" x14ac:dyDescent="0.2">
      <c r="F25" s="225"/>
      <c r="G25" s="226"/>
      <c r="H25" s="226"/>
      <c r="I25" s="46"/>
    </row>
    <row r="26" spans="6:9" x14ac:dyDescent="0.2">
      <c r="F26" s="225"/>
      <c r="G26" s="226"/>
      <c r="H26" s="226"/>
      <c r="I26" s="46"/>
    </row>
    <row r="27" spans="6:9" x14ac:dyDescent="0.2">
      <c r="F27" s="225"/>
      <c r="G27" s="226"/>
      <c r="H27" s="226"/>
      <c r="I27" s="46"/>
    </row>
    <row r="28" spans="6:9" x14ac:dyDescent="0.2">
      <c r="F28" s="225"/>
      <c r="G28" s="226"/>
      <c r="H28" s="226"/>
      <c r="I28" s="46"/>
    </row>
    <row r="29" spans="6:9" x14ac:dyDescent="0.2">
      <c r="F29" s="225"/>
      <c r="G29" s="226"/>
      <c r="H29" s="226"/>
      <c r="I29" s="46"/>
    </row>
    <row r="30" spans="6:9" x14ac:dyDescent="0.2">
      <c r="F30" s="225"/>
      <c r="G30" s="226"/>
      <c r="H30" s="226"/>
      <c r="I30" s="46"/>
    </row>
    <row r="31" spans="6:9" x14ac:dyDescent="0.2">
      <c r="F31" s="225"/>
      <c r="G31" s="226"/>
      <c r="H31" s="226"/>
      <c r="I31" s="46"/>
    </row>
    <row r="32" spans="6:9" x14ac:dyDescent="0.2">
      <c r="F32" s="225"/>
      <c r="G32" s="226"/>
      <c r="H32" s="226"/>
      <c r="I32" s="46"/>
    </row>
    <row r="33" spans="6:9" x14ac:dyDescent="0.2">
      <c r="F33" s="225"/>
      <c r="G33" s="226"/>
      <c r="H33" s="226"/>
      <c r="I33" s="46"/>
    </row>
    <row r="34" spans="6:9" x14ac:dyDescent="0.2">
      <c r="F34" s="225"/>
      <c r="G34" s="226"/>
      <c r="H34" s="226"/>
      <c r="I34" s="46"/>
    </row>
    <row r="35" spans="6:9" x14ac:dyDescent="0.2">
      <c r="F35" s="225"/>
      <c r="G35" s="226"/>
      <c r="H35" s="226"/>
      <c r="I35" s="46"/>
    </row>
    <row r="36" spans="6:9" x14ac:dyDescent="0.2">
      <c r="F36" s="225"/>
      <c r="G36" s="226"/>
      <c r="H36" s="226"/>
      <c r="I36" s="46"/>
    </row>
    <row r="37" spans="6:9" x14ac:dyDescent="0.2">
      <c r="F37" s="225"/>
      <c r="G37" s="226"/>
      <c r="H37" s="226"/>
      <c r="I37" s="46"/>
    </row>
    <row r="38" spans="6:9" x14ac:dyDescent="0.2">
      <c r="F38" s="225"/>
      <c r="G38" s="226"/>
      <c r="H38" s="226"/>
      <c r="I38" s="46"/>
    </row>
    <row r="39" spans="6:9" x14ac:dyDescent="0.2">
      <c r="F39" s="225"/>
      <c r="G39" s="226"/>
      <c r="H39" s="226"/>
      <c r="I39" s="46"/>
    </row>
    <row r="40" spans="6:9" x14ac:dyDescent="0.2">
      <c r="F40" s="225"/>
      <c r="G40" s="226"/>
      <c r="H40" s="226"/>
      <c r="I40" s="46"/>
    </row>
    <row r="41" spans="6:9" x14ac:dyDescent="0.2">
      <c r="F41" s="225"/>
      <c r="G41" s="226"/>
      <c r="H41" s="226"/>
      <c r="I41" s="46"/>
    </row>
    <row r="42" spans="6:9" x14ac:dyDescent="0.2">
      <c r="F42" s="225"/>
      <c r="G42" s="226"/>
      <c r="H42" s="226"/>
      <c r="I42" s="46"/>
    </row>
    <row r="43" spans="6:9" x14ac:dyDescent="0.2">
      <c r="F43" s="225"/>
      <c r="G43" s="226"/>
      <c r="H43" s="226"/>
      <c r="I43" s="46"/>
    </row>
    <row r="44" spans="6:9" x14ac:dyDescent="0.2">
      <c r="F44" s="225"/>
      <c r="G44" s="226"/>
      <c r="H44" s="226"/>
      <c r="I44" s="46"/>
    </row>
    <row r="45" spans="6:9" x14ac:dyDescent="0.2">
      <c r="F45" s="225"/>
      <c r="G45" s="226"/>
      <c r="H45" s="226"/>
      <c r="I45" s="46"/>
    </row>
    <row r="46" spans="6:9" x14ac:dyDescent="0.2">
      <c r="F46" s="225"/>
      <c r="G46" s="226"/>
      <c r="H46" s="226"/>
      <c r="I46" s="46"/>
    </row>
    <row r="47" spans="6:9" x14ac:dyDescent="0.2">
      <c r="F47" s="225"/>
      <c r="G47" s="226"/>
      <c r="H47" s="226"/>
      <c r="I47" s="46"/>
    </row>
    <row r="48" spans="6:9" x14ac:dyDescent="0.2">
      <c r="F48" s="225"/>
      <c r="G48" s="226"/>
      <c r="H48" s="226"/>
      <c r="I48" s="46"/>
    </row>
    <row r="49" spans="6:9" x14ac:dyDescent="0.2">
      <c r="F49" s="225"/>
      <c r="G49" s="226"/>
      <c r="H49" s="226"/>
      <c r="I49" s="46"/>
    </row>
    <row r="50" spans="6:9" x14ac:dyDescent="0.2">
      <c r="F50" s="225"/>
      <c r="G50" s="226"/>
      <c r="H50" s="226"/>
      <c r="I50" s="46"/>
    </row>
    <row r="51" spans="6:9" x14ac:dyDescent="0.2">
      <c r="F51" s="225"/>
      <c r="G51" s="226"/>
      <c r="H51" s="226"/>
      <c r="I51" s="46"/>
    </row>
    <row r="52" spans="6:9" x14ac:dyDescent="0.2">
      <c r="F52" s="225"/>
      <c r="G52" s="226"/>
      <c r="H52" s="226"/>
      <c r="I52" s="46"/>
    </row>
    <row r="53" spans="6:9" x14ac:dyDescent="0.2">
      <c r="F53" s="225"/>
      <c r="G53" s="226"/>
      <c r="H53" s="226"/>
      <c r="I53" s="46"/>
    </row>
    <row r="54" spans="6:9" x14ac:dyDescent="0.2">
      <c r="F54" s="225"/>
      <c r="G54" s="226"/>
      <c r="H54" s="226"/>
      <c r="I54" s="46"/>
    </row>
    <row r="55" spans="6:9" x14ac:dyDescent="0.2">
      <c r="F55" s="225"/>
      <c r="G55" s="226"/>
      <c r="H55" s="226"/>
      <c r="I55" s="46"/>
    </row>
    <row r="56" spans="6:9" x14ac:dyDescent="0.2">
      <c r="F56" s="225"/>
      <c r="G56" s="226"/>
      <c r="H56" s="226"/>
      <c r="I56" s="46"/>
    </row>
    <row r="57" spans="6:9" x14ac:dyDescent="0.2">
      <c r="F57" s="225"/>
      <c r="G57" s="226"/>
      <c r="H57" s="226"/>
      <c r="I57" s="46"/>
    </row>
    <row r="58" spans="6:9" x14ac:dyDescent="0.2">
      <c r="F58" s="225"/>
      <c r="G58" s="226"/>
      <c r="H58" s="226"/>
      <c r="I58" s="46"/>
    </row>
    <row r="59" spans="6:9" x14ac:dyDescent="0.2">
      <c r="F59" s="225"/>
      <c r="G59" s="226"/>
      <c r="H59" s="226"/>
      <c r="I59" s="46"/>
    </row>
    <row r="60" spans="6:9" x14ac:dyDescent="0.2">
      <c r="F60" s="225"/>
      <c r="G60" s="226"/>
      <c r="H60" s="226"/>
      <c r="I60" s="46"/>
    </row>
    <row r="61" spans="6:9" x14ac:dyDescent="0.2">
      <c r="F61" s="225"/>
      <c r="G61" s="226"/>
      <c r="H61" s="226"/>
      <c r="I61" s="46"/>
    </row>
    <row r="62" spans="6:9" x14ac:dyDescent="0.2">
      <c r="F62" s="225"/>
      <c r="G62" s="226"/>
      <c r="H62" s="226"/>
      <c r="I62" s="46"/>
    </row>
    <row r="63" spans="6:9" x14ac:dyDescent="0.2">
      <c r="F63" s="225"/>
      <c r="G63" s="226"/>
      <c r="H63" s="226"/>
      <c r="I63" s="46"/>
    </row>
    <row r="64" spans="6:9" x14ac:dyDescent="0.2">
      <c r="F64" s="225"/>
      <c r="G64" s="226"/>
      <c r="H64" s="226"/>
      <c r="I64" s="46"/>
    </row>
    <row r="65" spans="6:9" x14ac:dyDescent="0.2">
      <c r="F65" s="225"/>
      <c r="G65" s="226"/>
      <c r="H65" s="226"/>
      <c r="I65" s="4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105"/>
  <sheetViews>
    <sheetView showGridLines="0" showZeros="0" zoomScaleNormal="100" zoomScaleSheetLayoutView="100" workbookViewId="0">
      <selection activeCell="L22" sqref="L22"/>
    </sheetView>
  </sheetViews>
  <sheetFormatPr defaultRowHeight="12.75" x14ac:dyDescent="0.2"/>
  <cols>
    <col min="1" max="1" width="4.42578125" style="227" customWidth="1"/>
    <col min="2" max="2" width="11.5703125" style="227" customWidth="1"/>
    <col min="3" max="3" width="40.42578125" style="227" customWidth="1"/>
    <col min="4" max="4" width="5.5703125" style="227" customWidth="1"/>
    <col min="5" max="5" width="8.5703125" style="235" customWidth="1"/>
    <col min="6" max="6" width="9.85546875" style="227" customWidth="1"/>
    <col min="7" max="7" width="13.85546875" style="227" customWidth="1"/>
    <col min="8" max="8" width="11.7109375" style="227" hidden="1" customWidth="1"/>
    <col min="9" max="9" width="11.5703125" style="227" hidden="1" customWidth="1"/>
    <col min="10" max="10" width="11" style="227" hidden="1" customWidth="1"/>
    <col min="11" max="11" width="10.42578125" style="227" hidden="1" customWidth="1"/>
    <col min="12" max="12" width="75.42578125" style="227" customWidth="1"/>
    <col min="13" max="13" width="45.28515625" style="227" customWidth="1"/>
    <col min="14" max="16384" width="9.140625" style="227"/>
  </cols>
  <sheetData>
    <row r="1" spans="1:80" ht="15.75" x14ac:dyDescent="0.25">
      <c r="A1" s="409" t="s">
        <v>679</v>
      </c>
      <c r="B1" s="409"/>
      <c r="C1" s="409"/>
      <c r="D1" s="409"/>
      <c r="E1" s="409"/>
      <c r="F1" s="409"/>
      <c r="G1" s="409"/>
    </row>
    <row r="2" spans="1:80" ht="14.25" customHeight="1" thickBot="1" x14ac:dyDescent="0.25">
      <c r="B2" s="228"/>
      <c r="C2" s="229"/>
      <c r="D2" s="229"/>
      <c r="E2" s="230"/>
      <c r="F2" s="229"/>
      <c r="G2" s="229"/>
    </row>
    <row r="3" spans="1:80" ht="13.5" thickTop="1" x14ac:dyDescent="0.2">
      <c r="A3" s="398" t="s">
        <v>2</v>
      </c>
      <c r="B3" s="399"/>
      <c r="C3" s="181" t="s">
        <v>104</v>
      </c>
      <c r="D3" s="182"/>
      <c r="E3" s="231" t="s">
        <v>86</v>
      </c>
      <c r="F3" s="232" t="str">
        <f>'Park 01 E4750067 Rek'!H1</f>
        <v>E4750/06/7</v>
      </c>
      <c r="G3" s="233"/>
    </row>
    <row r="4" spans="1:80" ht="13.5" thickBot="1" x14ac:dyDescent="0.25">
      <c r="A4" s="410" t="s">
        <v>77</v>
      </c>
      <c r="B4" s="401"/>
      <c r="C4" s="187" t="s">
        <v>107</v>
      </c>
      <c r="D4" s="188"/>
      <c r="E4" s="411" t="str">
        <f>'Park 01 E4750067 Rek'!G2</f>
        <v>SO 00-Vedlejší a ostatní náklady</v>
      </c>
      <c r="F4" s="412"/>
      <c r="G4" s="413"/>
    </row>
    <row r="5" spans="1:80" ht="13.5" thickTop="1" x14ac:dyDescent="0.2">
      <c r="A5" s="234"/>
      <c r="G5" s="236"/>
    </row>
    <row r="6" spans="1:80" ht="27" customHeight="1" x14ac:dyDescent="0.2">
      <c r="A6" s="237" t="s">
        <v>87</v>
      </c>
      <c r="B6" s="238" t="s">
        <v>88</v>
      </c>
      <c r="C6" s="238" t="s">
        <v>89</v>
      </c>
      <c r="D6" s="238" t="s">
        <v>90</v>
      </c>
      <c r="E6" s="239" t="s">
        <v>91</v>
      </c>
      <c r="F6" s="238" t="s">
        <v>92</v>
      </c>
      <c r="G6" s="240" t="s">
        <v>93</v>
      </c>
      <c r="H6" s="241" t="s">
        <v>94</v>
      </c>
      <c r="I6" s="241" t="s">
        <v>95</v>
      </c>
      <c r="J6" s="241" t="s">
        <v>96</v>
      </c>
      <c r="K6" s="241" t="s">
        <v>97</v>
      </c>
    </row>
    <row r="7" spans="1:80" x14ac:dyDescent="0.2">
      <c r="A7" s="242" t="s">
        <v>98</v>
      </c>
      <c r="B7" s="243" t="s">
        <v>109</v>
      </c>
      <c r="C7" s="244" t="s">
        <v>110</v>
      </c>
      <c r="D7" s="245"/>
      <c r="E7" s="246"/>
      <c r="F7" s="246"/>
      <c r="G7" s="247"/>
      <c r="H7" s="248"/>
      <c r="I7" s="249"/>
      <c r="J7" s="250"/>
      <c r="K7" s="251"/>
      <c r="O7" s="252">
        <v>1</v>
      </c>
    </row>
    <row r="8" spans="1:80" ht="22.5" x14ac:dyDescent="0.2">
      <c r="A8" s="253">
        <v>1</v>
      </c>
      <c r="B8" s="254" t="s">
        <v>112</v>
      </c>
      <c r="C8" s="255" t="s">
        <v>113</v>
      </c>
      <c r="D8" s="256" t="s">
        <v>114</v>
      </c>
      <c r="E8" s="257">
        <v>1</v>
      </c>
      <c r="F8" s="257"/>
      <c r="G8" s="258"/>
      <c r="H8" s="259">
        <v>0</v>
      </c>
      <c r="I8" s="260">
        <f>E8*H8</f>
        <v>0</v>
      </c>
      <c r="J8" s="259"/>
      <c r="K8" s="260">
        <f>E8*J8</f>
        <v>0</v>
      </c>
      <c r="O8" s="252">
        <v>2</v>
      </c>
      <c r="AA8" s="227">
        <v>12</v>
      </c>
      <c r="AB8" s="227">
        <v>0</v>
      </c>
      <c r="AC8" s="227">
        <v>1</v>
      </c>
      <c r="AZ8" s="227">
        <v>1</v>
      </c>
      <c r="BA8" s="227">
        <f>IF(AZ8=1,G8,0)</f>
        <v>0</v>
      </c>
      <c r="BB8" s="227">
        <f>IF(AZ8=2,G8,0)</f>
        <v>0</v>
      </c>
      <c r="BC8" s="227">
        <f>IF(AZ8=3,G8,0)</f>
        <v>0</v>
      </c>
      <c r="BD8" s="227">
        <f>IF(AZ8=4,G8,0)</f>
        <v>0</v>
      </c>
      <c r="BE8" s="227">
        <f>IF(AZ8=5,G8,0)</f>
        <v>0</v>
      </c>
      <c r="CA8" s="252">
        <v>12</v>
      </c>
      <c r="CB8" s="252">
        <v>0</v>
      </c>
    </row>
    <row r="9" spans="1:80" x14ac:dyDescent="0.2">
      <c r="A9" s="253">
        <v>2</v>
      </c>
      <c r="B9" s="254" t="s">
        <v>115</v>
      </c>
      <c r="C9" s="255" t="s">
        <v>116</v>
      </c>
      <c r="D9" s="256" t="s">
        <v>114</v>
      </c>
      <c r="E9" s="257">
        <v>1</v>
      </c>
      <c r="F9" s="257"/>
      <c r="G9" s="258"/>
      <c r="H9" s="259">
        <v>0</v>
      </c>
      <c r="I9" s="260">
        <f>E9*H9</f>
        <v>0</v>
      </c>
      <c r="J9" s="259"/>
      <c r="K9" s="260">
        <f>E9*J9</f>
        <v>0</v>
      </c>
      <c r="O9" s="252">
        <v>2</v>
      </c>
      <c r="AA9" s="227">
        <v>12</v>
      </c>
      <c r="AB9" s="227">
        <v>0</v>
      </c>
      <c r="AC9" s="227">
        <v>2</v>
      </c>
      <c r="AZ9" s="227">
        <v>1</v>
      </c>
      <c r="BA9" s="227">
        <f>IF(AZ9=1,G9,0)</f>
        <v>0</v>
      </c>
      <c r="BB9" s="227">
        <f>IF(AZ9=2,G9,0)</f>
        <v>0</v>
      </c>
      <c r="BC9" s="227">
        <f>IF(AZ9=3,G9,0)</f>
        <v>0</v>
      </c>
      <c r="BD9" s="227">
        <f>IF(AZ9=4,G9,0)</f>
        <v>0</v>
      </c>
      <c r="BE9" s="227">
        <f>IF(AZ9=5,G9,0)</f>
        <v>0</v>
      </c>
      <c r="CA9" s="252">
        <v>12</v>
      </c>
      <c r="CB9" s="252">
        <v>0</v>
      </c>
    </row>
    <row r="10" spans="1:80" x14ac:dyDescent="0.2">
      <c r="A10" s="261"/>
      <c r="B10" s="264"/>
      <c r="C10" s="407" t="s">
        <v>117</v>
      </c>
      <c r="D10" s="408"/>
      <c r="E10" s="265">
        <v>1</v>
      </c>
      <c r="F10" s="266"/>
      <c r="G10" s="267"/>
      <c r="H10" s="268"/>
      <c r="I10" s="262"/>
      <c r="J10" s="269"/>
      <c r="K10" s="262"/>
      <c r="M10" s="263" t="s">
        <v>117</v>
      </c>
      <c r="O10" s="252"/>
    </row>
    <row r="11" spans="1:80" x14ac:dyDescent="0.2">
      <c r="A11" s="261"/>
      <c r="B11" s="264"/>
      <c r="C11" s="407" t="s">
        <v>118</v>
      </c>
      <c r="D11" s="408"/>
      <c r="E11" s="265">
        <v>0</v>
      </c>
      <c r="F11" s="266"/>
      <c r="G11" s="267"/>
      <c r="H11" s="268"/>
      <c r="I11" s="262"/>
      <c r="J11" s="269"/>
      <c r="K11" s="262"/>
      <c r="M11" s="263" t="s">
        <v>118</v>
      </c>
      <c r="O11" s="252"/>
    </row>
    <row r="12" spans="1:80" x14ac:dyDescent="0.2">
      <c r="A12" s="261"/>
      <c r="B12" s="264"/>
      <c r="C12" s="407" t="s">
        <v>119</v>
      </c>
      <c r="D12" s="408"/>
      <c r="E12" s="265">
        <v>0</v>
      </c>
      <c r="F12" s="266"/>
      <c r="G12" s="267"/>
      <c r="H12" s="268"/>
      <c r="I12" s="262"/>
      <c r="J12" s="269"/>
      <c r="K12" s="262"/>
      <c r="M12" s="263" t="s">
        <v>119</v>
      </c>
      <c r="O12" s="252"/>
    </row>
    <row r="13" spans="1:80" x14ac:dyDescent="0.2">
      <c r="A13" s="253">
        <v>3</v>
      </c>
      <c r="B13" s="254" t="s">
        <v>120</v>
      </c>
      <c r="C13" s="255" t="s">
        <v>121</v>
      </c>
      <c r="D13" s="256" t="s">
        <v>114</v>
      </c>
      <c r="E13" s="257">
        <v>1</v>
      </c>
      <c r="F13" s="257"/>
      <c r="G13" s="258"/>
      <c r="H13" s="259">
        <v>0</v>
      </c>
      <c r="I13" s="260">
        <f>E13*H13</f>
        <v>0</v>
      </c>
      <c r="J13" s="259"/>
      <c r="K13" s="260">
        <f>E13*J13</f>
        <v>0</v>
      </c>
      <c r="O13" s="252">
        <v>2</v>
      </c>
      <c r="AA13" s="227">
        <v>12</v>
      </c>
      <c r="AB13" s="227">
        <v>0</v>
      </c>
      <c r="AC13" s="227">
        <v>3</v>
      </c>
      <c r="AZ13" s="227">
        <v>1</v>
      </c>
      <c r="BA13" s="227">
        <f>IF(AZ13=1,G13,0)</f>
        <v>0</v>
      </c>
      <c r="BB13" s="227">
        <f>IF(AZ13=2,G13,0)</f>
        <v>0</v>
      </c>
      <c r="BC13" s="227">
        <f>IF(AZ13=3,G13,0)</f>
        <v>0</v>
      </c>
      <c r="BD13" s="227">
        <f>IF(AZ13=4,G13,0)</f>
        <v>0</v>
      </c>
      <c r="BE13" s="227">
        <f>IF(AZ13=5,G13,0)</f>
        <v>0</v>
      </c>
      <c r="CA13" s="252">
        <v>12</v>
      </c>
      <c r="CB13" s="252">
        <v>0</v>
      </c>
    </row>
    <row r="14" spans="1:80" ht="22.5" x14ac:dyDescent="0.2">
      <c r="A14" s="253">
        <v>4</v>
      </c>
      <c r="B14" s="254" t="s">
        <v>122</v>
      </c>
      <c r="C14" s="255" t="s">
        <v>123</v>
      </c>
      <c r="D14" s="256" t="s">
        <v>114</v>
      </c>
      <c r="E14" s="257">
        <v>1</v>
      </c>
      <c r="F14" s="257"/>
      <c r="G14" s="258"/>
      <c r="H14" s="259">
        <v>0</v>
      </c>
      <c r="I14" s="260">
        <f>E14*H14</f>
        <v>0</v>
      </c>
      <c r="J14" s="259"/>
      <c r="K14" s="260">
        <f>E14*J14</f>
        <v>0</v>
      </c>
      <c r="O14" s="252">
        <v>2</v>
      </c>
      <c r="AA14" s="227">
        <v>12</v>
      </c>
      <c r="AB14" s="227">
        <v>0</v>
      </c>
      <c r="AC14" s="227">
        <v>4</v>
      </c>
      <c r="AZ14" s="227">
        <v>1</v>
      </c>
      <c r="BA14" s="227">
        <f>IF(AZ14=1,G14,0)</f>
        <v>0</v>
      </c>
      <c r="BB14" s="227">
        <f>IF(AZ14=2,G14,0)</f>
        <v>0</v>
      </c>
      <c r="BC14" s="227">
        <f>IF(AZ14=3,G14,0)</f>
        <v>0</v>
      </c>
      <c r="BD14" s="227">
        <f>IF(AZ14=4,G14,0)</f>
        <v>0</v>
      </c>
      <c r="BE14" s="227">
        <f>IF(AZ14=5,G14,0)</f>
        <v>0</v>
      </c>
      <c r="CA14" s="252">
        <v>12</v>
      </c>
      <c r="CB14" s="252">
        <v>0</v>
      </c>
    </row>
    <row r="15" spans="1:80" x14ac:dyDescent="0.2">
      <c r="A15" s="261"/>
      <c r="B15" s="264"/>
      <c r="C15" s="407" t="s">
        <v>124</v>
      </c>
      <c r="D15" s="408"/>
      <c r="E15" s="265">
        <v>1</v>
      </c>
      <c r="F15" s="266"/>
      <c r="G15" s="267"/>
      <c r="H15" s="268"/>
      <c r="I15" s="262"/>
      <c r="J15" s="269"/>
      <c r="K15" s="262"/>
      <c r="M15" s="263" t="s">
        <v>124</v>
      </c>
      <c r="O15" s="252"/>
    </row>
    <row r="16" spans="1:80" x14ac:dyDescent="0.2">
      <c r="A16" s="261"/>
      <c r="B16" s="264"/>
      <c r="C16" s="407" t="s">
        <v>125</v>
      </c>
      <c r="D16" s="408"/>
      <c r="E16" s="265">
        <v>0</v>
      </c>
      <c r="F16" s="266"/>
      <c r="G16" s="267"/>
      <c r="H16" s="268"/>
      <c r="I16" s="262"/>
      <c r="J16" s="269"/>
      <c r="K16" s="262"/>
      <c r="M16" s="263" t="s">
        <v>125</v>
      </c>
      <c r="O16" s="252"/>
    </row>
    <row r="17" spans="1:80" x14ac:dyDescent="0.2">
      <c r="A17" s="261"/>
      <c r="B17" s="264"/>
      <c r="C17" s="407" t="s">
        <v>126</v>
      </c>
      <c r="D17" s="408"/>
      <c r="E17" s="265">
        <v>0</v>
      </c>
      <c r="F17" s="266"/>
      <c r="G17" s="267"/>
      <c r="H17" s="268"/>
      <c r="I17" s="262"/>
      <c r="J17" s="269"/>
      <c r="K17" s="262"/>
      <c r="M17" s="263" t="s">
        <v>126</v>
      </c>
      <c r="O17" s="252"/>
    </row>
    <row r="18" spans="1:80" x14ac:dyDescent="0.2">
      <c r="A18" s="261"/>
      <c r="B18" s="264"/>
      <c r="C18" s="407" t="s">
        <v>127</v>
      </c>
      <c r="D18" s="408"/>
      <c r="E18" s="265">
        <v>0</v>
      </c>
      <c r="F18" s="266"/>
      <c r="G18" s="267"/>
      <c r="H18" s="268"/>
      <c r="I18" s="262"/>
      <c r="J18" s="269"/>
      <c r="K18" s="262"/>
      <c r="M18" s="263" t="s">
        <v>127</v>
      </c>
      <c r="O18" s="252"/>
    </row>
    <row r="19" spans="1:80" x14ac:dyDescent="0.2">
      <c r="A19" s="261"/>
      <c r="B19" s="264"/>
      <c r="C19" s="407" t="s">
        <v>128</v>
      </c>
      <c r="D19" s="408"/>
      <c r="E19" s="265">
        <v>0</v>
      </c>
      <c r="F19" s="266"/>
      <c r="G19" s="267"/>
      <c r="H19" s="268"/>
      <c r="I19" s="262"/>
      <c r="J19" s="269"/>
      <c r="K19" s="262"/>
      <c r="M19" s="263" t="s">
        <v>128</v>
      </c>
      <c r="O19" s="252"/>
    </row>
    <row r="20" spans="1:80" x14ac:dyDescent="0.2">
      <c r="A20" s="261"/>
      <c r="B20" s="264"/>
      <c r="C20" s="407" t="s">
        <v>129</v>
      </c>
      <c r="D20" s="408"/>
      <c r="E20" s="265">
        <v>0</v>
      </c>
      <c r="F20" s="266"/>
      <c r="G20" s="267"/>
      <c r="H20" s="268"/>
      <c r="I20" s="262"/>
      <c r="J20" s="269"/>
      <c r="K20" s="262"/>
      <c r="M20" s="263" t="s">
        <v>129</v>
      </c>
      <c r="O20" s="252"/>
    </row>
    <row r="21" spans="1:80" x14ac:dyDescent="0.2">
      <c r="A21" s="261"/>
      <c r="B21" s="264"/>
      <c r="C21" s="407" t="s">
        <v>130</v>
      </c>
      <c r="D21" s="408"/>
      <c r="E21" s="265">
        <v>0</v>
      </c>
      <c r="F21" s="266"/>
      <c r="G21" s="267"/>
      <c r="H21" s="268"/>
      <c r="I21" s="262"/>
      <c r="J21" s="269"/>
      <c r="K21" s="262"/>
      <c r="M21" s="263" t="s">
        <v>130</v>
      </c>
      <c r="O21" s="252"/>
    </row>
    <row r="22" spans="1:80" x14ac:dyDescent="0.2">
      <c r="A22" s="261"/>
      <c r="B22" s="264"/>
      <c r="C22" s="407" t="s">
        <v>131</v>
      </c>
      <c r="D22" s="408"/>
      <c r="E22" s="265">
        <v>0</v>
      </c>
      <c r="F22" s="266"/>
      <c r="G22" s="267"/>
      <c r="H22" s="268"/>
      <c r="I22" s="262"/>
      <c r="J22" s="269"/>
      <c r="K22" s="262"/>
      <c r="M22" s="263" t="s">
        <v>131</v>
      </c>
      <c r="O22" s="252"/>
    </row>
    <row r="23" spans="1:80" x14ac:dyDescent="0.2">
      <c r="A23" s="253">
        <v>5</v>
      </c>
      <c r="B23" s="254" t="s">
        <v>132</v>
      </c>
      <c r="C23" s="255" t="s">
        <v>133</v>
      </c>
      <c r="D23" s="256" t="s">
        <v>114</v>
      </c>
      <c r="E23" s="257">
        <v>1</v>
      </c>
      <c r="F23" s="257"/>
      <c r="G23" s="258"/>
      <c r="H23" s="259">
        <v>0</v>
      </c>
      <c r="I23" s="260">
        <f>E23*H23</f>
        <v>0</v>
      </c>
      <c r="J23" s="259"/>
      <c r="K23" s="260">
        <f>E23*J23</f>
        <v>0</v>
      </c>
      <c r="O23" s="252">
        <v>2</v>
      </c>
      <c r="AA23" s="227">
        <v>12</v>
      </c>
      <c r="AB23" s="227">
        <v>0</v>
      </c>
      <c r="AC23" s="227">
        <v>5</v>
      </c>
      <c r="AZ23" s="227">
        <v>1</v>
      </c>
      <c r="BA23" s="227">
        <f>IF(AZ23=1,G23,0)</f>
        <v>0</v>
      </c>
      <c r="BB23" s="227">
        <f>IF(AZ23=2,G23,0)</f>
        <v>0</v>
      </c>
      <c r="BC23" s="227">
        <f>IF(AZ23=3,G23,0)</f>
        <v>0</v>
      </c>
      <c r="BD23" s="227">
        <f>IF(AZ23=4,G23,0)</f>
        <v>0</v>
      </c>
      <c r="BE23" s="227">
        <f>IF(AZ23=5,G23,0)</f>
        <v>0</v>
      </c>
      <c r="CA23" s="252">
        <v>12</v>
      </c>
      <c r="CB23" s="252">
        <v>0</v>
      </c>
    </row>
    <row r="24" spans="1:80" x14ac:dyDescent="0.2">
      <c r="A24" s="261"/>
      <c r="B24" s="264"/>
      <c r="C24" s="407" t="s">
        <v>134</v>
      </c>
      <c r="D24" s="408"/>
      <c r="E24" s="265">
        <v>1</v>
      </c>
      <c r="F24" s="266"/>
      <c r="G24" s="267"/>
      <c r="H24" s="268"/>
      <c r="I24" s="262"/>
      <c r="J24" s="269"/>
      <c r="K24" s="262"/>
      <c r="M24" s="263" t="s">
        <v>134</v>
      </c>
      <c r="O24" s="252"/>
    </row>
    <row r="25" spans="1:80" x14ac:dyDescent="0.2">
      <c r="A25" s="261"/>
      <c r="B25" s="264"/>
      <c r="C25" s="407" t="s">
        <v>135</v>
      </c>
      <c r="D25" s="408"/>
      <c r="E25" s="265">
        <v>0</v>
      </c>
      <c r="F25" s="266"/>
      <c r="G25" s="267"/>
      <c r="H25" s="268"/>
      <c r="I25" s="262"/>
      <c r="J25" s="269"/>
      <c r="K25" s="262"/>
      <c r="M25" s="263" t="s">
        <v>135</v>
      </c>
      <c r="O25" s="252"/>
    </row>
    <row r="26" spans="1:80" x14ac:dyDescent="0.2">
      <c r="A26" s="253">
        <v>6</v>
      </c>
      <c r="B26" s="254" t="s">
        <v>136</v>
      </c>
      <c r="C26" s="255" t="s">
        <v>137</v>
      </c>
      <c r="D26" s="256" t="s">
        <v>114</v>
      </c>
      <c r="E26" s="257">
        <v>1</v>
      </c>
      <c r="F26" s="257"/>
      <c r="G26" s="258"/>
      <c r="H26" s="259">
        <v>0</v>
      </c>
      <c r="I26" s="260">
        <f>E26*H26</f>
        <v>0</v>
      </c>
      <c r="J26" s="259"/>
      <c r="K26" s="260">
        <f>E26*J26</f>
        <v>0</v>
      </c>
      <c r="O26" s="252">
        <v>2</v>
      </c>
      <c r="AA26" s="227">
        <v>12</v>
      </c>
      <c r="AB26" s="227">
        <v>0</v>
      </c>
      <c r="AC26" s="227">
        <v>6</v>
      </c>
      <c r="AZ26" s="227">
        <v>1</v>
      </c>
      <c r="BA26" s="227">
        <f>IF(AZ26=1,G26,0)</f>
        <v>0</v>
      </c>
      <c r="BB26" s="227">
        <f>IF(AZ26=2,G26,0)</f>
        <v>0</v>
      </c>
      <c r="BC26" s="227">
        <f>IF(AZ26=3,G26,0)</f>
        <v>0</v>
      </c>
      <c r="BD26" s="227">
        <f>IF(AZ26=4,G26,0)</f>
        <v>0</v>
      </c>
      <c r="BE26" s="227">
        <f>IF(AZ26=5,G26,0)</f>
        <v>0</v>
      </c>
      <c r="CA26" s="252">
        <v>12</v>
      </c>
      <c r="CB26" s="252">
        <v>0</v>
      </c>
    </row>
    <row r="27" spans="1:80" x14ac:dyDescent="0.2">
      <c r="A27" s="261"/>
      <c r="B27" s="264"/>
      <c r="C27" s="407" t="s">
        <v>138</v>
      </c>
      <c r="D27" s="408"/>
      <c r="E27" s="265">
        <v>1</v>
      </c>
      <c r="F27" s="266"/>
      <c r="G27" s="267"/>
      <c r="H27" s="268"/>
      <c r="I27" s="262"/>
      <c r="J27" s="269"/>
      <c r="K27" s="262"/>
      <c r="M27" s="263" t="s">
        <v>138</v>
      </c>
      <c r="O27" s="252"/>
    </row>
    <row r="28" spans="1:80" x14ac:dyDescent="0.2">
      <c r="A28" s="261"/>
      <c r="B28" s="264"/>
      <c r="C28" s="407" t="s">
        <v>139</v>
      </c>
      <c r="D28" s="408"/>
      <c r="E28" s="265">
        <v>0</v>
      </c>
      <c r="F28" s="266"/>
      <c r="G28" s="267"/>
      <c r="H28" s="268"/>
      <c r="I28" s="262"/>
      <c r="J28" s="269"/>
      <c r="K28" s="262"/>
      <c r="M28" s="263" t="s">
        <v>139</v>
      </c>
      <c r="O28" s="252"/>
    </row>
    <row r="29" spans="1:80" x14ac:dyDescent="0.2">
      <c r="A29" s="261"/>
      <c r="B29" s="264"/>
      <c r="C29" s="407" t="s">
        <v>140</v>
      </c>
      <c r="D29" s="408"/>
      <c r="E29" s="265">
        <v>0</v>
      </c>
      <c r="F29" s="266"/>
      <c r="G29" s="267"/>
      <c r="H29" s="268"/>
      <c r="I29" s="262"/>
      <c r="J29" s="269"/>
      <c r="K29" s="262"/>
      <c r="M29" s="263" t="s">
        <v>140</v>
      </c>
      <c r="O29" s="252"/>
    </row>
    <row r="30" spans="1:80" x14ac:dyDescent="0.2">
      <c r="A30" s="261"/>
      <c r="B30" s="264"/>
      <c r="C30" s="407" t="s">
        <v>678</v>
      </c>
      <c r="D30" s="408"/>
      <c r="E30" s="265">
        <v>0</v>
      </c>
      <c r="F30" s="266"/>
      <c r="G30" s="267"/>
      <c r="H30" s="268"/>
      <c r="I30" s="262"/>
      <c r="J30" s="269"/>
      <c r="K30" s="262"/>
      <c r="M30" s="263" t="s">
        <v>141</v>
      </c>
      <c r="O30" s="252"/>
    </row>
    <row r="31" spans="1:80" x14ac:dyDescent="0.2">
      <c r="A31" s="261"/>
      <c r="B31" s="264"/>
      <c r="C31" s="407" t="s">
        <v>142</v>
      </c>
      <c r="D31" s="408"/>
      <c r="E31" s="265">
        <v>0</v>
      </c>
      <c r="F31" s="266"/>
      <c r="G31" s="267"/>
      <c r="H31" s="268"/>
      <c r="I31" s="262"/>
      <c r="J31" s="269"/>
      <c r="K31" s="262"/>
      <c r="M31" s="263" t="s">
        <v>142</v>
      </c>
      <c r="O31" s="252"/>
    </row>
    <row r="32" spans="1:80" x14ac:dyDescent="0.2">
      <c r="A32" s="270"/>
      <c r="B32" s="271" t="s">
        <v>101</v>
      </c>
      <c r="C32" s="272" t="s">
        <v>111</v>
      </c>
      <c r="D32" s="273"/>
      <c r="E32" s="274"/>
      <c r="F32" s="275"/>
      <c r="G32" s="276"/>
      <c r="H32" s="277"/>
      <c r="I32" s="278">
        <f>SUM(I7:I31)</f>
        <v>0</v>
      </c>
      <c r="J32" s="277"/>
      <c r="K32" s="278">
        <f>SUM(K7:K31)</f>
        <v>0</v>
      </c>
      <c r="O32" s="252">
        <v>4</v>
      </c>
      <c r="BA32" s="279">
        <f>SUM(BA7:BA31)</f>
        <v>0</v>
      </c>
      <c r="BB32" s="279">
        <f>SUM(BB7:BB31)</f>
        <v>0</v>
      </c>
      <c r="BC32" s="279">
        <f>SUM(BC7:BC31)</f>
        <v>0</v>
      </c>
      <c r="BD32" s="279">
        <f>SUM(BD7:BD31)</f>
        <v>0</v>
      </c>
      <c r="BE32" s="279">
        <f>SUM(BE7:BE31)</f>
        <v>0</v>
      </c>
    </row>
    <row r="33" spans="5:5" x14ac:dyDescent="0.2">
      <c r="E33" s="227"/>
    </row>
    <row r="34" spans="5:5" x14ac:dyDescent="0.2">
      <c r="E34" s="227"/>
    </row>
    <row r="35" spans="5:5" x14ac:dyDescent="0.2">
      <c r="E35" s="227"/>
    </row>
    <row r="36" spans="5:5" x14ac:dyDescent="0.2">
      <c r="E36" s="227"/>
    </row>
    <row r="37" spans="5:5" x14ac:dyDescent="0.2">
      <c r="E37" s="227"/>
    </row>
    <row r="38" spans="5:5" x14ac:dyDescent="0.2">
      <c r="E38" s="227"/>
    </row>
    <row r="39" spans="5:5" x14ac:dyDescent="0.2">
      <c r="E39" s="227"/>
    </row>
    <row r="40" spans="5:5" x14ac:dyDescent="0.2">
      <c r="E40" s="227"/>
    </row>
    <row r="41" spans="5:5" x14ac:dyDescent="0.2">
      <c r="E41" s="227"/>
    </row>
    <row r="42" spans="5:5" x14ac:dyDescent="0.2">
      <c r="E42" s="227"/>
    </row>
    <row r="43" spans="5:5" x14ac:dyDescent="0.2">
      <c r="E43" s="227"/>
    </row>
    <row r="44" spans="5:5" x14ac:dyDescent="0.2">
      <c r="E44" s="227"/>
    </row>
    <row r="45" spans="5:5" x14ac:dyDescent="0.2">
      <c r="E45" s="227"/>
    </row>
    <row r="46" spans="5:5" x14ac:dyDescent="0.2">
      <c r="E46" s="227"/>
    </row>
    <row r="47" spans="5:5" x14ac:dyDescent="0.2">
      <c r="E47" s="227"/>
    </row>
    <row r="48" spans="5:5" x14ac:dyDescent="0.2">
      <c r="E48" s="227"/>
    </row>
    <row r="49" spans="1:7" x14ac:dyDescent="0.2">
      <c r="E49" s="227"/>
    </row>
    <row r="50" spans="1:7" x14ac:dyDescent="0.2">
      <c r="E50" s="227"/>
    </row>
    <row r="51" spans="1:7" x14ac:dyDescent="0.2">
      <c r="E51" s="227"/>
    </row>
    <row r="52" spans="1:7" x14ac:dyDescent="0.2">
      <c r="E52" s="227"/>
    </row>
    <row r="53" spans="1:7" x14ac:dyDescent="0.2">
      <c r="E53" s="227"/>
    </row>
    <row r="54" spans="1:7" x14ac:dyDescent="0.2">
      <c r="E54" s="227"/>
    </row>
    <row r="55" spans="1:7" x14ac:dyDescent="0.2">
      <c r="E55" s="227"/>
    </row>
    <row r="56" spans="1:7" x14ac:dyDescent="0.2">
      <c r="A56" s="269"/>
      <c r="B56" s="269"/>
      <c r="C56" s="269"/>
      <c r="D56" s="269"/>
      <c r="E56" s="269"/>
      <c r="F56" s="269"/>
      <c r="G56" s="269"/>
    </row>
    <row r="57" spans="1:7" x14ac:dyDescent="0.2">
      <c r="A57" s="269"/>
      <c r="B57" s="269"/>
      <c r="C57" s="269"/>
      <c r="D57" s="269"/>
      <c r="E57" s="269"/>
      <c r="F57" s="269"/>
      <c r="G57" s="269"/>
    </row>
    <row r="58" spans="1:7" x14ac:dyDescent="0.2">
      <c r="A58" s="269"/>
      <c r="B58" s="269"/>
      <c r="C58" s="269"/>
      <c r="D58" s="269"/>
      <c r="E58" s="269"/>
      <c r="F58" s="269"/>
      <c r="G58" s="269"/>
    </row>
    <row r="59" spans="1:7" x14ac:dyDescent="0.2">
      <c r="A59" s="269"/>
      <c r="B59" s="269"/>
      <c r="C59" s="269"/>
      <c r="D59" s="269"/>
      <c r="E59" s="269"/>
      <c r="F59" s="269"/>
      <c r="G59" s="269"/>
    </row>
    <row r="60" spans="1:7" x14ac:dyDescent="0.2">
      <c r="E60" s="227"/>
    </row>
    <row r="61" spans="1:7" x14ac:dyDescent="0.2">
      <c r="E61" s="227"/>
    </row>
    <row r="62" spans="1:7" x14ac:dyDescent="0.2">
      <c r="E62" s="227"/>
    </row>
    <row r="63" spans="1:7" x14ac:dyDescent="0.2">
      <c r="E63" s="227"/>
    </row>
    <row r="64" spans="1:7" x14ac:dyDescent="0.2">
      <c r="E64" s="227"/>
    </row>
    <row r="65" spans="5:5" x14ac:dyDescent="0.2">
      <c r="E65" s="227"/>
    </row>
    <row r="66" spans="5:5" x14ac:dyDescent="0.2">
      <c r="E66" s="227"/>
    </row>
    <row r="67" spans="5:5" x14ac:dyDescent="0.2">
      <c r="E67" s="227"/>
    </row>
    <row r="68" spans="5:5" x14ac:dyDescent="0.2">
      <c r="E68" s="227"/>
    </row>
    <row r="69" spans="5:5" x14ac:dyDescent="0.2">
      <c r="E69" s="227"/>
    </row>
    <row r="70" spans="5:5" x14ac:dyDescent="0.2">
      <c r="E70" s="227"/>
    </row>
    <row r="71" spans="5:5" x14ac:dyDescent="0.2">
      <c r="E71" s="227"/>
    </row>
    <row r="72" spans="5:5" x14ac:dyDescent="0.2">
      <c r="E72" s="227"/>
    </row>
    <row r="73" spans="5:5" x14ac:dyDescent="0.2">
      <c r="E73" s="227"/>
    </row>
    <row r="74" spans="5:5" x14ac:dyDescent="0.2">
      <c r="E74" s="227"/>
    </row>
    <row r="75" spans="5:5" x14ac:dyDescent="0.2">
      <c r="E75" s="227"/>
    </row>
    <row r="76" spans="5:5" x14ac:dyDescent="0.2">
      <c r="E76" s="227"/>
    </row>
    <row r="77" spans="5:5" x14ac:dyDescent="0.2">
      <c r="E77" s="227"/>
    </row>
    <row r="78" spans="5:5" x14ac:dyDescent="0.2">
      <c r="E78" s="227"/>
    </row>
    <row r="79" spans="5:5" x14ac:dyDescent="0.2">
      <c r="E79" s="227"/>
    </row>
    <row r="80" spans="5:5" x14ac:dyDescent="0.2">
      <c r="E80" s="227"/>
    </row>
    <row r="81" spans="1:7" x14ac:dyDescent="0.2">
      <c r="E81" s="227"/>
    </row>
    <row r="82" spans="1:7" x14ac:dyDescent="0.2">
      <c r="E82" s="227"/>
    </row>
    <row r="83" spans="1:7" x14ac:dyDescent="0.2">
      <c r="E83" s="227"/>
    </row>
    <row r="84" spans="1:7" x14ac:dyDescent="0.2">
      <c r="E84" s="227"/>
    </row>
    <row r="85" spans="1:7" x14ac:dyDescent="0.2">
      <c r="E85" s="227"/>
    </row>
    <row r="86" spans="1:7" x14ac:dyDescent="0.2">
      <c r="E86" s="227"/>
    </row>
    <row r="87" spans="1:7" x14ac:dyDescent="0.2">
      <c r="E87" s="227"/>
    </row>
    <row r="88" spans="1:7" x14ac:dyDescent="0.2">
      <c r="E88" s="227"/>
    </row>
    <row r="89" spans="1:7" x14ac:dyDescent="0.2">
      <c r="E89" s="227"/>
    </row>
    <row r="90" spans="1:7" x14ac:dyDescent="0.2">
      <c r="E90" s="227"/>
    </row>
    <row r="91" spans="1:7" x14ac:dyDescent="0.2">
      <c r="A91" s="280"/>
      <c r="B91" s="280"/>
    </row>
    <row r="92" spans="1:7" x14ac:dyDescent="0.2">
      <c r="A92" s="269"/>
      <c r="B92" s="269"/>
      <c r="C92" s="281"/>
      <c r="D92" s="281"/>
      <c r="E92" s="282"/>
      <c r="F92" s="281"/>
      <c r="G92" s="283"/>
    </row>
    <row r="93" spans="1:7" x14ac:dyDescent="0.2">
      <c r="A93" s="284"/>
      <c r="B93" s="284"/>
      <c r="C93" s="269"/>
      <c r="D93" s="269"/>
      <c r="E93" s="285"/>
      <c r="F93" s="269"/>
      <c r="G93" s="269"/>
    </row>
    <row r="94" spans="1:7" x14ac:dyDescent="0.2">
      <c r="A94" s="269"/>
      <c r="B94" s="269"/>
      <c r="C94" s="269"/>
      <c r="D94" s="269"/>
      <c r="E94" s="285"/>
      <c r="F94" s="269"/>
      <c r="G94" s="269"/>
    </row>
    <row r="95" spans="1:7" x14ac:dyDescent="0.2">
      <c r="A95" s="269"/>
      <c r="B95" s="269"/>
      <c r="C95" s="269"/>
      <c r="D95" s="269"/>
      <c r="E95" s="285"/>
      <c r="F95" s="269"/>
      <c r="G95" s="269"/>
    </row>
    <row r="96" spans="1:7" x14ac:dyDescent="0.2">
      <c r="A96" s="269"/>
      <c r="B96" s="269"/>
      <c r="C96" s="269"/>
      <c r="D96" s="269"/>
      <c r="E96" s="285"/>
      <c r="F96" s="269"/>
      <c r="G96" s="269"/>
    </row>
    <row r="97" spans="1:7" x14ac:dyDescent="0.2">
      <c r="A97" s="269"/>
      <c r="B97" s="269"/>
      <c r="C97" s="269"/>
      <c r="D97" s="269"/>
      <c r="E97" s="285"/>
      <c r="F97" s="269"/>
      <c r="G97" s="269"/>
    </row>
    <row r="98" spans="1:7" x14ac:dyDescent="0.2">
      <c r="A98" s="269"/>
      <c r="B98" s="269"/>
      <c r="C98" s="269"/>
      <c r="D98" s="269"/>
      <c r="E98" s="285"/>
      <c r="F98" s="269"/>
      <c r="G98" s="269"/>
    </row>
    <row r="99" spans="1:7" x14ac:dyDescent="0.2">
      <c r="A99" s="269"/>
      <c r="B99" s="269"/>
      <c r="C99" s="269"/>
      <c r="D99" s="269"/>
      <c r="E99" s="285"/>
      <c r="F99" s="269"/>
      <c r="G99" s="269"/>
    </row>
    <row r="100" spans="1:7" x14ac:dyDescent="0.2">
      <c r="A100" s="269"/>
      <c r="B100" s="269"/>
      <c r="C100" s="269"/>
      <c r="D100" s="269"/>
      <c r="E100" s="285"/>
      <c r="F100" s="269"/>
      <c r="G100" s="269"/>
    </row>
    <row r="101" spans="1:7" x14ac:dyDescent="0.2">
      <c r="A101" s="269"/>
      <c r="B101" s="269"/>
      <c r="C101" s="269"/>
      <c r="D101" s="269"/>
      <c r="E101" s="285"/>
      <c r="F101" s="269"/>
      <c r="G101" s="269"/>
    </row>
    <row r="102" spans="1:7" x14ac:dyDescent="0.2">
      <c r="A102" s="269"/>
      <c r="B102" s="269"/>
      <c r="C102" s="269"/>
      <c r="D102" s="269"/>
      <c r="E102" s="285"/>
      <c r="F102" s="269"/>
      <c r="G102" s="269"/>
    </row>
    <row r="103" spans="1:7" x14ac:dyDescent="0.2">
      <c r="A103" s="269"/>
      <c r="B103" s="269"/>
      <c r="C103" s="269"/>
      <c r="D103" s="269"/>
      <c r="E103" s="285"/>
      <c r="F103" s="269"/>
      <c r="G103" s="269"/>
    </row>
    <row r="104" spans="1:7" x14ac:dyDescent="0.2">
      <c r="A104" s="269"/>
      <c r="B104" s="269"/>
      <c r="C104" s="269"/>
      <c r="D104" s="269"/>
      <c r="E104" s="285"/>
      <c r="F104" s="269"/>
      <c r="G104" s="269"/>
    </row>
    <row r="105" spans="1:7" x14ac:dyDescent="0.2">
      <c r="A105" s="269"/>
      <c r="B105" s="269"/>
      <c r="C105" s="269"/>
      <c r="D105" s="269"/>
      <c r="E105" s="285"/>
      <c r="F105" s="269"/>
      <c r="G105" s="269"/>
    </row>
  </sheetData>
  <mergeCells count="22">
    <mergeCell ref="C21:D21"/>
    <mergeCell ref="A1:G1"/>
    <mergeCell ref="A3:B3"/>
    <mergeCell ref="A4:B4"/>
    <mergeCell ref="E4:G4"/>
    <mergeCell ref="C10:D10"/>
    <mergeCell ref="C11:D11"/>
    <mergeCell ref="C12:D12"/>
    <mergeCell ref="C15:D15"/>
    <mergeCell ref="C16:D16"/>
    <mergeCell ref="C17:D17"/>
    <mergeCell ref="C18:D18"/>
    <mergeCell ref="C19:D19"/>
    <mergeCell ref="C20:D20"/>
    <mergeCell ref="C30:D30"/>
    <mergeCell ref="C31:D31"/>
    <mergeCell ref="C22:D22"/>
    <mergeCell ref="C24:D24"/>
    <mergeCell ref="C25:D25"/>
    <mergeCell ref="C27:D27"/>
    <mergeCell ref="C28:D28"/>
    <mergeCell ref="C29:D2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>
      <selection activeCell="N17" sqref="N1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680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33</v>
      </c>
      <c r="B2" s="92"/>
      <c r="C2" s="93" t="s">
        <v>102</v>
      </c>
      <c r="D2" s="93" t="s">
        <v>146</v>
      </c>
      <c r="E2" s="92"/>
      <c r="F2" s="94" t="s">
        <v>34</v>
      </c>
      <c r="G2" s="95"/>
    </row>
    <row r="3" spans="1:57" ht="3" hidden="1" customHeight="1" x14ac:dyDescent="0.2">
      <c r="A3" s="96"/>
      <c r="B3" s="97"/>
      <c r="C3" s="98"/>
      <c r="D3" s="98"/>
      <c r="E3" s="97"/>
      <c r="F3" s="99"/>
      <c r="G3" s="100"/>
    </row>
    <row r="4" spans="1:57" ht="12" customHeight="1" x14ac:dyDescent="0.2">
      <c r="A4" s="101" t="s">
        <v>35</v>
      </c>
      <c r="B4" s="97"/>
      <c r="C4" s="98"/>
      <c r="D4" s="98"/>
      <c r="E4" s="97"/>
      <c r="F4" s="99" t="s">
        <v>36</v>
      </c>
      <c r="G4" s="102"/>
    </row>
    <row r="5" spans="1:57" ht="12.95" customHeight="1" x14ac:dyDescent="0.2">
      <c r="A5" s="103" t="s">
        <v>105</v>
      </c>
      <c r="B5" s="104"/>
      <c r="C5" s="105" t="s">
        <v>106</v>
      </c>
      <c r="D5" s="106"/>
      <c r="E5" s="107"/>
      <c r="F5" s="99" t="s">
        <v>37</v>
      </c>
      <c r="G5" s="100"/>
    </row>
    <row r="6" spans="1:57" ht="12.95" customHeight="1" x14ac:dyDescent="0.2">
      <c r="A6" s="101" t="s">
        <v>38</v>
      </c>
      <c r="B6" s="97"/>
      <c r="C6" s="98"/>
      <c r="D6" s="98"/>
      <c r="E6" s="97"/>
      <c r="F6" s="108" t="s">
        <v>39</v>
      </c>
      <c r="G6" s="109">
        <v>0</v>
      </c>
      <c r="O6" s="110"/>
    </row>
    <row r="7" spans="1:57" ht="12.95" customHeight="1" x14ac:dyDescent="0.2">
      <c r="A7" s="111" t="s">
        <v>102</v>
      </c>
      <c r="B7" s="112"/>
      <c r="C7" s="113" t="s">
        <v>103</v>
      </c>
      <c r="D7" s="114"/>
      <c r="E7" s="114"/>
      <c r="F7" s="115" t="s">
        <v>40</v>
      </c>
      <c r="G7" s="109">
        <f>IF(G6=0,,ROUND((F30+F32)/G6,1))</f>
        <v>0</v>
      </c>
    </row>
    <row r="8" spans="1:57" x14ac:dyDescent="0.2">
      <c r="A8" s="116" t="s">
        <v>41</v>
      </c>
      <c r="B8" s="99"/>
      <c r="C8" s="395" t="s">
        <v>144</v>
      </c>
      <c r="D8" s="395"/>
      <c r="E8" s="396"/>
      <c r="F8" s="117" t="s">
        <v>42</v>
      </c>
      <c r="G8" s="118"/>
      <c r="H8" s="119"/>
      <c r="I8" s="120"/>
    </row>
    <row r="9" spans="1:57" x14ac:dyDescent="0.2">
      <c r="A9" s="116" t="s">
        <v>43</v>
      </c>
      <c r="B9" s="99"/>
      <c r="C9" s="395"/>
      <c r="D9" s="395"/>
      <c r="E9" s="396"/>
      <c r="F9" s="99"/>
      <c r="G9" s="121"/>
      <c r="H9" s="122"/>
    </row>
    <row r="10" spans="1:57" x14ac:dyDescent="0.2">
      <c r="A10" s="116" t="s">
        <v>44</v>
      </c>
      <c r="B10" s="99"/>
      <c r="C10" s="395" t="s">
        <v>143</v>
      </c>
      <c r="D10" s="395"/>
      <c r="E10" s="395"/>
      <c r="F10" s="123"/>
      <c r="G10" s="124"/>
      <c r="H10" s="125"/>
    </row>
    <row r="11" spans="1:57" ht="13.5" customHeight="1" x14ac:dyDescent="0.2">
      <c r="A11" s="116" t="s">
        <v>45</v>
      </c>
      <c r="B11" s="99"/>
      <c r="C11" s="395"/>
      <c r="D11" s="395"/>
      <c r="E11" s="395"/>
      <c r="F11" s="126" t="s">
        <v>46</v>
      </c>
      <c r="G11" s="127"/>
      <c r="H11" s="122"/>
      <c r="BA11" s="128"/>
      <c r="BB11" s="128"/>
      <c r="BC11" s="128"/>
      <c r="BD11" s="128"/>
      <c r="BE11" s="128"/>
    </row>
    <row r="12" spans="1:57" ht="12.75" customHeight="1" x14ac:dyDescent="0.2">
      <c r="A12" s="129" t="s">
        <v>47</v>
      </c>
      <c r="B12" s="97"/>
      <c r="C12" s="397"/>
      <c r="D12" s="397"/>
      <c r="E12" s="397"/>
      <c r="F12" s="130" t="s">
        <v>48</v>
      </c>
      <c r="G12" s="131"/>
      <c r="H12" s="122"/>
    </row>
    <row r="13" spans="1:57" ht="28.5" customHeight="1" thickBot="1" x14ac:dyDescent="0.25">
      <c r="A13" s="132" t="s">
        <v>49</v>
      </c>
      <c r="B13" s="133"/>
      <c r="C13" s="133"/>
      <c r="D13" s="133"/>
      <c r="E13" s="134"/>
      <c r="F13" s="134"/>
      <c r="G13" s="135"/>
      <c r="H13" s="122"/>
    </row>
    <row r="14" spans="1:57" ht="17.25" customHeight="1" thickBot="1" x14ac:dyDescent="0.25">
      <c r="A14" s="136" t="s">
        <v>50</v>
      </c>
      <c r="B14" s="137"/>
      <c r="C14" s="138"/>
      <c r="D14" s="139" t="s">
        <v>51</v>
      </c>
      <c r="E14" s="140"/>
      <c r="F14" s="140"/>
      <c r="G14" s="138"/>
    </row>
    <row r="15" spans="1:57" ht="15.95" customHeight="1" x14ac:dyDescent="0.2">
      <c r="A15" s="141"/>
      <c r="B15" s="142" t="s">
        <v>52</v>
      </c>
      <c r="C15" s="143">
        <f>'Park 01 E4750067 Rek-1'!E8</f>
        <v>0</v>
      </c>
      <c r="D15" s="144">
        <f>'Park 01 E4750067 Rek-1'!A16</f>
        <v>0</v>
      </c>
      <c r="E15" s="145"/>
      <c r="F15" s="146"/>
      <c r="G15" s="143">
        <f>'Park 01 E4750067 Rek-1'!I16</f>
        <v>0</v>
      </c>
    </row>
    <row r="16" spans="1:57" ht="15.95" customHeight="1" x14ac:dyDescent="0.2">
      <c r="A16" s="141" t="s">
        <v>53</v>
      </c>
      <c r="B16" s="142" t="s">
        <v>54</v>
      </c>
      <c r="C16" s="143">
        <f>'Park 01 E4750067 Rek-1'!F8</f>
        <v>0</v>
      </c>
      <c r="D16" s="96"/>
      <c r="E16" s="147"/>
      <c r="F16" s="148"/>
      <c r="G16" s="143"/>
    </row>
    <row r="17" spans="1:7" ht="15.95" customHeight="1" x14ac:dyDescent="0.2">
      <c r="A17" s="141" t="s">
        <v>55</v>
      </c>
      <c r="B17" s="142" t="s">
        <v>56</v>
      </c>
      <c r="C17" s="143">
        <f>'Park 01 E4750067 Rek-1'!H8</f>
        <v>0</v>
      </c>
      <c r="D17" s="96"/>
      <c r="E17" s="147"/>
      <c r="F17" s="148"/>
      <c r="G17" s="143"/>
    </row>
    <row r="18" spans="1:7" ht="15.95" customHeight="1" x14ac:dyDescent="0.2">
      <c r="A18" s="149" t="s">
        <v>57</v>
      </c>
      <c r="B18" s="150" t="s">
        <v>58</v>
      </c>
      <c r="C18" s="143">
        <f>'Park 01 E4750067 Rek-1'!G8</f>
        <v>0</v>
      </c>
      <c r="D18" s="96"/>
      <c r="E18" s="147"/>
      <c r="F18" s="148"/>
      <c r="G18" s="143"/>
    </row>
    <row r="19" spans="1:7" ht="15.95" customHeight="1" x14ac:dyDescent="0.2">
      <c r="A19" s="151" t="s">
        <v>59</v>
      </c>
      <c r="B19" s="142"/>
      <c r="C19" s="143">
        <f>SUM(C15:C18)</f>
        <v>0</v>
      </c>
      <c r="D19" s="96"/>
      <c r="E19" s="147"/>
      <c r="F19" s="148"/>
      <c r="G19" s="143"/>
    </row>
    <row r="20" spans="1:7" ht="15.95" customHeight="1" x14ac:dyDescent="0.2">
      <c r="A20" s="151"/>
      <c r="B20" s="142"/>
      <c r="C20" s="143"/>
      <c r="D20" s="96"/>
      <c r="E20" s="147"/>
      <c r="F20" s="148"/>
      <c r="G20" s="143"/>
    </row>
    <row r="21" spans="1:7" ht="15.95" customHeight="1" x14ac:dyDescent="0.2">
      <c r="A21" s="151" t="s">
        <v>29</v>
      </c>
      <c r="B21" s="142"/>
      <c r="C21" s="143">
        <f>'Park 01 E4750067 Rek-1'!I8</f>
        <v>0</v>
      </c>
      <c r="D21" s="96"/>
      <c r="E21" s="147"/>
      <c r="F21" s="148"/>
      <c r="G21" s="143"/>
    </row>
    <row r="22" spans="1:7" ht="15.95" customHeight="1" x14ac:dyDescent="0.2">
      <c r="A22" s="152" t="s">
        <v>60</v>
      </c>
      <c r="B22" s="122"/>
      <c r="C22" s="143">
        <f>C19+C21</f>
        <v>0</v>
      </c>
      <c r="D22" s="96" t="s">
        <v>61</v>
      </c>
      <c r="E22" s="147"/>
      <c r="F22" s="148"/>
      <c r="G22" s="143">
        <f>G23-SUM(G15:G21)</f>
        <v>0</v>
      </c>
    </row>
    <row r="23" spans="1:7" ht="15.95" customHeight="1" thickBot="1" x14ac:dyDescent="0.25">
      <c r="A23" s="393" t="s">
        <v>62</v>
      </c>
      <c r="B23" s="394"/>
      <c r="C23" s="153">
        <f>C22+G23</f>
        <v>0</v>
      </c>
      <c r="D23" s="154" t="s">
        <v>63</v>
      </c>
      <c r="E23" s="155"/>
      <c r="F23" s="156"/>
      <c r="G23" s="143">
        <f>'Park 01 E4750067 Rek-1'!H14</f>
        <v>0</v>
      </c>
    </row>
    <row r="24" spans="1:7" x14ac:dyDescent="0.2">
      <c r="A24" s="157" t="s">
        <v>64</v>
      </c>
      <c r="B24" s="158"/>
      <c r="C24" s="159"/>
      <c r="D24" s="158" t="s">
        <v>65</v>
      </c>
      <c r="E24" s="158"/>
      <c r="F24" s="160" t="s">
        <v>66</v>
      </c>
      <c r="G24" s="161"/>
    </row>
    <row r="25" spans="1:7" x14ac:dyDescent="0.2">
      <c r="A25" s="152" t="s">
        <v>67</v>
      </c>
      <c r="B25" s="122"/>
      <c r="C25" s="162"/>
      <c r="D25" s="122" t="s">
        <v>67</v>
      </c>
      <c r="F25" s="163" t="s">
        <v>67</v>
      </c>
      <c r="G25" s="164"/>
    </row>
    <row r="26" spans="1:7" ht="37.5" customHeight="1" x14ac:dyDescent="0.2">
      <c r="A26" s="152" t="s">
        <v>68</v>
      </c>
      <c r="B26" s="165"/>
      <c r="C26" s="162"/>
      <c r="D26" s="122" t="s">
        <v>68</v>
      </c>
      <c r="F26" s="163" t="s">
        <v>68</v>
      </c>
      <c r="G26" s="164"/>
    </row>
    <row r="27" spans="1:7" x14ac:dyDescent="0.2">
      <c r="A27" s="152"/>
      <c r="B27" s="166"/>
      <c r="C27" s="162"/>
      <c r="D27" s="122"/>
      <c r="F27" s="163"/>
      <c r="G27" s="164"/>
    </row>
    <row r="28" spans="1:7" x14ac:dyDescent="0.2">
      <c r="A28" s="152" t="s">
        <v>69</v>
      </c>
      <c r="B28" s="122"/>
      <c r="C28" s="162"/>
      <c r="D28" s="163" t="s">
        <v>70</v>
      </c>
      <c r="E28" s="162"/>
      <c r="F28" s="167" t="s">
        <v>70</v>
      </c>
      <c r="G28" s="164"/>
    </row>
    <row r="29" spans="1:7" ht="69" customHeight="1" x14ac:dyDescent="0.2">
      <c r="A29" s="152"/>
      <c r="B29" s="122"/>
      <c r="C29" s="168"/>
      <c r="D29" s="169"/>
      <c r="E29" s="168"/>
      <c r="F29" s="122"/>
      <c r="G29" s="164"/>
    </row>
    <row r="30" spans="1:7" x14ac:dyDescent="0.2">
      <c r="A30" s="170" t="s">
        <v>11</v>
      </c>
      <c r="B30" s="171"/>
      <c r="C30" s="172">
        <v>21</v>
      </c>
      <c r="D30" s="171" t="s">
        <v>71</v>
      </c>
      <c r="E30" s="173"/>
      <c r="F30" s="388">
        <f>C23-F32</f>
        <v>0</v>
      </c>
      <c r="G30" s="389"/>
    </row>
    <row r="31" spans="1:7" x14ac:dyDescent="0.2">
      <c r="A31" s="170" t="s">
        <v>72</v>
      </c>
      <c r="B31" s="171"/>
      <c r="C31" s="172">
        <f>C30</f>
        <v>21</v>
      </c>
      <c r="D31" s="171" t="s">
        <v>73</v>
      </c>
      <c r="E31" s="173"/>
      <c r="F31" s="388">
        <f>ROUND(PRODUCT(F30,C31/100),0)</f>
        <v>0</v>
      </c>
      <c r="G31" s="389"/>
    </row>
    <row r="32" spans="1:7" x14ac:dyDescent="0.2">
      <c r="A32" s="170" t="s">
        <v>11</v>
      </c>
      <c r="B32" s="171"/>
      <c r="C32" s="172">
        <v>0</v>
      </c>
      <c r="D32" s="171" t="s">
        <v>73</v>
      </c>
      <c r="E32" s="173"/>
      <c r="F32" s="388">
        <v>0</v>
      </c>
      <c r="G32" s="389"/>
    </row>
    <row r="33" spans="1:8" x14ac:dyDescent="0.2">
      <c r="A33" s="170" t="s">
        <v>72</v>
      </c>
      <c r="B33" s="174"/>
      <c r="C33" s="175">
        <f>C32</f>
        <v>0</v>
      </c>
      <c r="D33" s="171" t="s">
        <v>73</v>
      </c>
      <c r="E33" s="148"/>
      <c r="F33" s="388">
        <f>ROUND(PRODUCT(F32,C33/100),0)</f>
        <v>0</v>
      </c>
      <c r="G33" s="389"/>
    </row>
    <row r="34" spans="1:8" s="179" customFormat="1" ht="19.5" customHeight="1" thickBot="1" x14ac:dyDescent="0.3">
      <c r="A34" s="176" t="s">
        <v>74</v>
      </c>
      <c r="B34" s="177"/>
      <c r="C34" s="177"/>
      <c r="D34" s="177"/>
      <c r="E34" s="178"/>
      <c r="F34" s="390">
        <f>ROUND(SUM(F30:F33),0)</f>
        <v>0</v>
      </c>
      <c r="G34" s="391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92"/>
      <c r="C37" s="392"/>
      <c r="D37" s="392"/>
      <c r="E37" s="392"/>
      <c r="F37" s="392"/>
      <c r="G37" s="392"/>
      <c r="H37" s="1" t="s">
        <v>1</v>
      </c>
    </row>
    <row r="38" spans="1:8" ht="12.75" customHeight="1" x14ac:dyDescent="0.2">
      <c r="A38" s="180"/>
      <c r="B38" s="392"/>
      <c r="C38" s="392"/>
      <c r="D38" s="392"/>
      <c r="E38" s="392"/>
      <c r="F38" s="392"/>
      <c r="G38" s="392"/>
      <c r="H38" s="1" t="s">
        <v>1</v>
      </c>
    </row>
    <row r="39" spans="1:8" x14ac:dyDescent="0.2">
      <c r="A39" s="180"/>
      <c r="B39" s="392"/>
      <c r="C39" s="392"/>
      <c r="D39" s="392"/>
      <c r="E39" s="392"/>
      <c r="F39" s="392"/>
      <c r="G39" s="392"/>
      <c r="H39" s="1" t="s">
        <v>1</v>
      </c>
    </row>
    <row r="40" spans="1:8" x14ac:dyDescent="0.2">
      <c r="A40" s="180"/>
      <c r="B40" s="392"/>
      <c r="C40" s="392"/>
      <c r="D40" s="392"/>
      <c r="E40" s="392"/>
      <c r="F40" s="392"/>
      <c r="G40" s="392"/>
      <c r="H40" s="1" t="s">
        <v>1</v>
      </c>
    </row>
    <row r="41" spans="1:8" x14ac:dyDescent="0.2">
      <c r="A41" s="180"/>
      <c r="B41" s="392"/>
      <c r="C41" s="392"/>
      <c r="D41" s="392"/>
      <c r="E41" s="392"/>
      <c r="F41" s="392"/>
      <c r="G41" s="392"/>
      <c r="H41" s="1" t="s">
        <v>1</v>
      </c>
    </row>
    <row r="42" spans="1:8" x14ac:dyDescent="0.2">
      <c r="A42" s="180"/>
      <c r="B42" s="392"/>
      <c r="C42" s="392"/>
      <c r="D42" s="392"/>
      <c r="E42" s="392"/>
      <c r="F42" s="392"/>
      <c r="G42" s="392"/>
      <c r="H42" s="1" t="s">
        <v>1</v>
      </c>
    </row>
    <row r="43" spans="1:8" x14ac:dyDescent="0.2">
      <c r="A43" s="180"/>
      <c r="B43" s="392"/>
      <c r="C43" s="392"/>
      <c r="D43" s="392"/>
      <c r="E43" s="392"/>
      <c r="F43" s="392"/>
      <c r="G43" s="392"/>
      <c r="H43" s="1" t="s">
        <v>1</v>
      </c>
    </row>
    <row r="44" spans="1:8" ht="12.75" customHeight="1" x14ac:dyDescent="0.2">
      <c r="A44" s="180"/>
      <c r="B44" s="392"/>
      <c r="C44" s="392"/>
      <c r="D44" s="392"/>
      <c r="E44" s="392"/>
      <c r="F44" s="392"/>
      <c r="G44" s="392"/>
      <c r="H44" s="1" t="s">
        <v>1</v>
      </c>
    </row>
    <row r="45" spans="1:8" ht="12.75" customHeight="1" x14ac:dyDescent="0.2">
      <c r="A45" s="180"/>
      <c r="B45" s="392"/>
      <c r="C45" s="392"/>
      <c r="D45" s="392"/>
      <c r="E45" s="392"/>
      <c r="F45" s="392"/>
      <c r="G45" s="392"/>
      <c r="H45" s="1" t="s">
        <v>1</v>
      </c>
    </row>
    <row r="46" spans="1:8" x14ac:dyDescent="0.2">
      <c r="B46" s="387"/>
      <c r="C46" s="387"/>
      <c r="D46" s="387"/>
      <c r="E46" s="387"/>
      <c r="F46" s="387"/>
      <c r="G46" s="387"/>
    </row>
    <row r="47" spans="1:8" x14ac:dyDescent="0.2">
      <c r="B47" s="387"/>
      <c r="C47" s="387"/>
      <c r="D47" s="387"/>
      <c r="E47" s="387"/>
      <c r="F47" s="387"/>
      <c r="G47" s="387"/>
    </row>
    <row r="48" spans="1:8" x14ac:dyDescent="0.2">
      <c r="B48" s="387"/>
      <c r="C48" s="387"/>
      <c r="D48" s="387"/>
      <c r="E48" s="387"/>
      <c r="F48" s="387"/>
      <c r="G48" s="387"/>
    </row>
    <row r="49" spans="2:7" x14ac:dyDescent="0.2">
      <c r="B49" s="387"/>
      <c r="C49" s="387"/>
      <c r="D49" s="387"/>
      <c r="E49" s="387"/>
      <c r="F49" s="387"/>
      <c r="G49" s="387"/>
    </row>
    <row r="50" spans="2:7" x14ac:dyDescent="0.2">
      <c r="B50" s="387"/>
      <c r="C50" s="387"/>
      <c r="D50" s="387"/>
      <c r="E50" s="387"/>
      <c r="F50" s="387"/>
      <c r="G50" s="387"/>
    </row>
    <row r="51" spans="2:7" x14ac:dyDescent="0.2">
      <c r="B51" s="387"/>
      <c r="C51" s="387"/>
      <c r="D51" s="387"/>
      <c r="E51" s="387"/>
      <c r="F51" s="387"/>
      <c r="G51" s="38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65"/>
  <sheetViews>
    <sheetView workbookViewId="0">
      <selection activeCell="J14" sqref="J14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98" t="s">
        <v>2</v>
      </c>
      <c r="B1" s="399"/>
      <c r="C1" s="181" t="s">
        <v>104</v>
      </c>
      <c r="D1" s="182"/>
      <c r="E1" s="183"/>
      <c r="F1" s="182"/>
      <c r="G1" s="184" t="s">
        <v>76</v>
      </c>
      <c r="H1" s="185" t="s">
        <v>102</v>
      </c>
      <c r="I1" s="186"/>
    </row>
    <row r="2" spans="1:57" ht="13.5" thickBot="1" x14ac:dyDescent="0.25">
      <c r="A2" s="400" t="s">
        <v>77</v>
      </c>
      <c r="B2" s="401"/>
      <c r="C2" s="187" t="s">
        <v>107</v>
      </c>
      <c r="D2" s="188"/>
      <c r="E2" s="189"/>
      <c r="F2" s="188"/>
      <c r="G2" s="402" t="s">
        <v>146</v>
      </c>
      <c r="H2" s="403"/>
      <c r="I2" s="404"/>
    </row>
    <row r="3" spans="1:57" ht="13.5" thickTop="1" x14ac:dyDescent="0.2">
      <c r="F3" s="122"/>
    </row>
    <row r="4" spans="1:57" ht="19.5" customHeight="1" x14ac:dyDescent="0.25">
      <c r="A4" s="190" t="s">
        <v>78</v>
      </c>
      <c r="B4" s="191"/>
      <c r="C4" s="191"/>
      <c r="D4" s="191"/>
      <c r="E4" s="192"/>
      <c r="F4" s="191"/>
      <c r="G4" s="191"/>
      <c r="H4" s="191"/>
      <c r="I4" s="191"/>
    </row>
    <row r="5" spans="1:57" ht="13.5" thickBot="1" x14ac:dyDescent="0.25"/>
    <row r="6" spans="1:57" s="122" customFormat="1" ht="13.5" thickBot="1" x14ac:dyDescent="0.25">
      <c r="A6" s="193"/>
      <c r="B6" s="194" t="s">
        <v>79</v>
      </c>
      <c r="C6" s="194"/>
      <c r="D6" s="195"/>
      <c r="E6" s="196" t="s">
        <v>25</v>
      </c>
      <c r="F6" s="197" t="s">
        <v>26</v>
      </c>
      <c r="G6" s="197" t="s">
        <v>27</v>
      </c>
      <c r="H6" s="197" t="s">
        <v>28</v>
      </c>
      <c r="I6" s="198" t="s">
        <v>29</v>
      </c>
    </row>
    <row r="7" spans="1:57" s="122" customFormat="1" ht="13.5" thickBot="1" x14ac:dyDescent="0.25">
      <c r="A7" s="286" t="str">
        <f>'Park 01 E4750067 Pol-1'!B7</f>
        <v>M21</v>
      </c>
      <c r="B7" s="62" t="str">
        <f>'Park 01 E4750067 Pol-1'!C7</f>
        <v>Elektromontáže</v>
      </c>
      <c r="D7" s="199"/>
      <c r="E7" s="287">
        <f>'Park 01 E4750067 Pol-1'!BA9</f>
        <v>0</v>
      </c>
      <c r="F7" s="288">
        <f>'Park 01 E4750067 Pol-1'!BB9</f>
        <v>0</v>
      </c>
      <c r="G7" s="288">
        <f>'Park 01 E4750067 Pol-1'!BC9</f>
        <v>0</v>
      </c>
      <c r="H7" s="288">
        <f>'Park 01 E4750067 Pol-1'!BD9</f>
        <v>0</v>
      </c>
      <c r="I7" s="289">
        <f>'Park 01 E4750067 Pol-1'!BE9</f>
        <v>0</v>
      </c>
    </row>
    <row r="8" spans="1:57" s="14" customFormat="1" ht="13.5" thickBot="1" x14ac:dyDescent="0.25">
      <c r="A8" s="200"/>
      <c r="B8" s="201" t="s">
        <v>80</v>
      </c>
      <c r="C8" s="201"/>
      <c r="D8" s="202"/>
      <c r="E8" s="203">
        <f>SUM(E7:E7)</f>
        <v>0</v>
      </c>
      <c r="F8" s="204">
        <f>SUM(F7:F7)</f>
        <v>0</v>
      </c>
      <c r="G8" s="204">
        <f>SUM(G7:G7)</f>
        <v>0</v>
      </c>
      <c r="H8" s="204">
        <f>SUM(H7:H7)</f>
        <v>0</v>
      </c>
      <c r="I8" s="205">
        <f>SUM(I7:I7)</f>
        <v>0</v>
      </c>
    </row>
    <row r="9" spans="1:57" x14ac:dyDescent="0.2">
      <c r="A9" s="122"/>
      <c r="B9" s="122"/>
      <c r="C9" s="122"/>
      <c r="D9" s="122"/>
      <c r="E9" s="122"/>
      <c r="F9" s="122"/>
      <c r="G9" s="122"/>
      <c r="H9" s="122"/>
      <c r="I9" s="122"/>
    </row>
    <row r="10" spans="1:57" ht="19.5" customHeight="1" x14ac:dyDescent="0.25">
      <c r="A10" s="191" t="s">
        <v>81</v>
      </c>
      <c r="B10" s="191"/>
      <c r="C10" s="191"/>
      <c r="D10" s="191"/>
      <c r="E10" s="191"/>
      <c r="F10" s="191"/>
      <c r="G10" s="206"/>
      <c r="H10" s="191"/>
      <c r="I10" s="191"/>
      <c r="BA10" s="128"/>
      <c r="BB10" s="128"/>
      <c r="BC10" s="128"/>
      <c r="BD10" s="128"/>
      <c r="BE10" s="128"/>
    </row>
    <row r="11" spans="1:57" ht="13.5" thickBot="1" x14ac:dyDescent="0.25"/>
    <row r="12" spans="1:57" x14ac:dyDescent="0.2">
      <c r="A12" s="157" t="s">
        <v>82</v>
      </c>
      <c r="B12" s="158"/>
      <c r="C12" s="158"/>
      <c r="D12" s="207"/>
      <c r="E12" s="208" t="s">
        <v>83</v>
      </c>
      <c r="F12" s="209" t="s">
        <v>12</v>
      </c>
      <c r="G12" s="210" t="s">
        <v>84</v>
      </c>
      <c r="H12" s="211"/>
      <c r="I12" s="212" t="s">
        <v>83</v>
      </c>
    </row>
    <row r="13" spans="1:57" x14ac:dyDescent="0.2">
      <c r="A13" s="151"/>
      <c r="B13" s="142"/>
      <c r="C13" s="142"/>
      <c r="D13" s="213"/>
      <c r="E13" s="214"/>
      <c r="F13" s="215"/>
      <c r="G13" s="216">
        <f>CHOOSE(BA13+1,E8+F8,E8+F8+H8,E8+F8+G8+H8,E8,F8,H8,G8,H8+G8,0)</f>
        <v>0</v>
      </c>
      <c r="H13" s="217"/>
      <c r="I13" s="218">
        <f>E13+F13*G13/100</f>
        <v>0</v>
      </c>
      <c r="BA13" s="1">
        <v>8</v>
      </c>
    </row>
    <row r="14" spans="1:57" ht="13.5" thickBot="1" x14ac:dyDescent="0.25">
      <c r="A14" s="219"/>
      <c r="B14" s="220" t="s">
        <v>85</v>
      </c>
      <c r="C14" s="221"/>
      <c r="D14" s="222"/>
      <c r="E14" s="223"/>
      <c r="F14" s="224"/>
      <c r="G14" s="224"/>
      <c r="H14" s="405">
        <f>SUM(I13:I13)</f>
        <v>0</v>
      </c>
      <c r="I14" s="406"/>
    </row>
    <row r="16" spans="1:57" x14ac:dyDescent="0.2">
      <c r="B16" s="14"/>
      <c r="F16" s="225"/>
      <c r="G16" s="226"/>
      <c r="H16" s="226"/>
      <c r="I16" s="46"/>
    </row>
    <row r="17" spans="6:9" x14ac:dyDescent="0.2">
      <c r="F17" s="225"/>
      <c r="G17" s="226"/>
      <c r="H17" s="226"/>
      <c r="I17" s="46"/>
    </row>
    <row r="18" spans="6:9" x14ac:dyDescent="0.2">
      <c r="F18" s="225"/>
      <c r="G18" s="226"/>
      <c r="H18" s="226"/>
      <c r="I18" s="46"/>
    </row>
    <row r="19" spans="6:9" x14ac:dyDescent="0.2">
      <c r="F19" s="225"/>
      <c r="G19" s="226"/>
      <c r="H19" s="226"/>
      <c r="I19" s="46"/>
    </row>
    <row r="20" spans="6:9" x14ac:dyDescent="0.2">
      <c r="F20" s="225"/>
      <c r="G20" s="226"/>
      <c r="H20" s="226"/>
      <c r="I20" s="46"/>
    </row>
    <row r="21" spans="6:9" x14ac:dyDescent="0.2">
      <c r="F21" s="225"/>
      <c r="G21" s="226"/>
      <c r="H21" s="226"/>
      <c r="I21" s="46"/>
    </row>
    <row r="22" spans="6:9" x14ac:dyDescent="0.2">
      <c r="F22" s="225"/>
      <c r="G22" s="226"/>
      <c r="H22" s="226"/>
      <c r="I22" s="46"/>
    </row>
    <row r="23" spans="6:9" x14ac:dyDescent="0.2">
      <c r="F23" s="225"/>
      <c r="G23" s="226"/>
      <c r="H23" s="226"/>
      <c r="I23" s="46"/>
    </row>
    <row r="24" spans="6:9" x14ac:dyDescent="0.2">
      <c r="F24" s="225"/>
      <c r="G24" s="226"/>
      <c r="H24" s="226"/>
      <c r="I24" s="46"/>
    </row>
    <row r="25" spans="6:9" x14ac:dyDescent="0.2">
      <c r="F25" s="225"/>
      <c r="G25" s="226"/>
      <c r="H25" s="226"/>
      <c r="I25" s="46"/>
    </row>
    <row r="26" spans="6:9" x14ac:dyDescent="0.2">
      <c r="F26" s="225"/>
      <c r="G26" s="226"/>
      <c r="H26" s="226"/>
      <c r="I26" s="46"/>
    </row>
    <row r="27" spans="6:9" x14ac:dyDescent="0.2">
      <c r="F27" s="225"/>
      <c r="G27" s="226"/>
      <c r="H27" s="226"/>
      <c r="I27" s="46"/>
    </row>
    <row r="28" spans="6:9" x14ac:dyDescent="0.2">
      <c r="F28" s="225"/>
      <c r="G28" s="226"/>
      <c r="H28" s="226"/>
      <c r="I28" s="46"/>
    </row>
    <row r="29" spans="6:9" x14ac:dyDescent="0.2">
      <c r="F29" s="225"/>
      <c r="G29" s="226"/>
      <c r="H29" s="226"/>
      <c r="I29" s="46"/>
    </row>
    <row r="30" spans="6:9" x14ac:dyDescent="0.2">
      <c r="F30" s="225"/>
      <c r="G30" s="226"/>
      <c r="H30" s="226"/>
      <c r="I30" s="46"/>
    </row>
    <row r="31" spans="6:9" x14ac:dyDescent="0.2">
      <c r="F31" s="225"/>
      <c r="G31" s="226"/>
      <c r="H31" s="226"/>
      <c r="I31" s="46"/>
    </row>
    <row r="32" spans="6:9" x14ac:dyDescent="0.2">
      <c r="F32" s="225"/>
      <c r="G32" s="226"/>
      <c r="H32" s="226"/>
      <c r="I32" s="46"/>
    </row>
    <row r="33" spans="6:9" x14ac:dyDescent="0.2">
      <c r="F33" s="225"/>
      <c r="G33" s="226"/>
      <c r="H33" s="226"/>
      <c r="I33" s="46"/>
    </row>
    <row r="34" spans="6:9" x14ac:dyDescent="0.2">
      <c r="F34" s="225"/>
      <c r="G34" s="226"/>
      <c r="H34" s="226"/>
      <c r="I34" s="46"/>
    </row>
    <row r="35" spans="6:9" x14ac:dyDescent="0.2">
      <c r="F35" s="225"/>
      <c r="G35" s="226"/>
      <c r="H35" s="226"/>
      <c r="I35" s="46"/>
    </row>
    <row r="36" spans="6:9" x14ac:dyDescent="0.2">
      <c r="F36" s="225"/>
      <c r="G36" s="226"/>
      <c r="H36" s="226"/>
      <c r="I36" s="46"/>
    </row>
    <row r="37" spans="6:9" x14ac:dyDescent="0.2">
      <c r="F37" s="225"/>
      <c r="G37" s="226"/>
      <c r="H37" s="226"/>
      <c r="I37" s="46"/>
    </row>
    <row r="38" spans="6:9" x14ac:dyDescent="0.2">
      <c r="F38" s="225"/>
      <c r="G38" s="226"/>
      <c r="H38" s="226"/>
      <c r="I38" s="46"/>
    </row>
    <row r="39" spans="6:9" x14ac:dyDescent="0.2">
      <c r="F39" s="225"/>
      <c r="G39" s="226"/>
      <c r="H39" s="226"/>
      <c r="I39" s="46"/>
    </row>
    <row r="40" spans="6:9" x14ac:dyDescent="0.2">
      <c r="F40" s="225"/>
      <c r="G40" s="226"/>
      <c r="H40" s="226"/>
      <c r="I40" s="46"/>
    </row>
    <row r="41" spans="6:9" x14ac:dyDescent="0.2">
      <c r="F41" s="225"/>
      <c r="G41" s="226"/>
      <c r="H41" s="226"/>
      <c r="I41" s="46"/>
    </row>
    <row r="42" spans="6:9" x14ac:dyDescent="0.2">
      <c r="F42" s="225"/>
      <c r="G42" s="226"/>
      <c r="H42" s="226"/>
      <c r="I42" s="46"/>
    </row>
    <row r="43" spans="6:9" x14ac:dyDescent="0.2">
      <c r="F43" s="225"/>
      <c r="G43" s="226"/>
      <c r="H43" s="226"/>
      <c r="I43" s="46"/>
    </row>
    <row r="44" spans="6:9" x14ac:dyDescent="0.2">
      <c r="F44" s="225"/>
      <c r="G44" s="226"/>
      <c r="H44" s="226"/>
      <c r="I44" s="46"/>
    </row>
    <row r="45" spans="6:9" x14ac:dyDescent="0.2">
      <c r="F45" s="225"/>
      <c r="G45" s="226"/>
      <c r="H45" s="226"/>
      <c r="I45" s="46"/>
    </row>
    <row r="46" spans="6:9" x14ac:dyDescent="0.2">
      <c r="F46" s="225"/>
      <c r="G46" s="226"/>
      <c r="H46" s="226"/>
      <c r="I46" s="46"/>
    </row>
    <row r="47" spans="6:9" x14ac:dyDescent="0.2">
      <c r="F47" s="225"/>
      <c r="G47" s="226"/>
      <c r="H47" s="226"/>
      <c r="I47" s="46"/>
    </row>
    <row r="48" spans="6:9" x14ac:dyDescent="0.2">
      <c r="F48" s="225"/>
      <c r="G48" s="226"/>
      <c r="H48" s="226"/>
      <c r="I48" s="46"/>
    </row>
    <row r="49" spans="6:9" x14ac:dyDescent="0.2">
      <c r="F49" s="225"/>
      <c r="G49" s="226"/>
      <c r="H49" s="226"/>
      <c r="I49" s="46"/>
    </row>
    <row r="50" spans="6:9" x14ac:dyDescent="0.2">
      <c r="F50" s="225"/>
      <c r="G50" s="226"/>
      <c r="H50" s="226"/>
      <c r="I50" s="46"/>
    </row>
    <row r="51" spans="6:9" x14ac:dyDescent="0.2">
      <c r="F51" s="225"/>
      <c r="G51" s="226"/>
      <c r="H51" s="226"/>
      <c r="I51" s="46"/>
    </row>
    <row r="52" spans="6:9" x14ac:dyDescent="0.2">
      <c r="F52" s="225"/>
      <c r="G52" s="226"/>
      <c r="H52" s="226"/>
      <c r="I52" s="46"/>
    </row>
    <row r="53" spans="6:9" x14ac:dyDescent="0.2">
      <c r="F53" s="225"/>
      <c r="G53" s="226"/>
      <c r="H53" s="226"/>
      <c r="I53" s="46"/>
    </row>
    <row r="54" spans="6:9" x14ac:dyDescent="0.2">
      <c r="F54" s="225"/>
      <c r="G54" s="226"/>
      <c r="H54" s="226"/>
      <c r="I54" s="46"/>
    </row>
    <row r="55" spans="6:9" x14ac:dyDescent="0.2">
      <c r="F55" s="225"/>
      <c r="G55" s="226"/>
      <c r="H55" s="226"/>
      <c r="I55" s="46"/>
    </row>
    <row r="56" spans="6:9" x14ac:dyDescent="0.2">
      <c r="F56" s="225"/>
      <c r="G56" s="226"/>
      <c r="H56" s="226"/>
      <c r="I56" s="46"/>
    </row>
    <row r="57" spans="6:9" x14ac:dyDescent="0.2">
      <c r="F57" s="225"/>
      <c r="G57" s="226"/>
      <c r="H57" s="226"/>
      <c r="I57" s="46"/>
    </row>
    <row r="58" spans="6:9" x14ac:dyDescent="0.2">
      <c r="F58" s="225"/>
      <c r="G58" s="226"/>
      <c r="H58" s="226"/>
      <c r="I58" s="46"/>
    </row>
    <row r="59" spans="6:9" x14ac:dyDescent="0.2">
      <c r="F59" s="225"/>
      <c r="G59" s="226"/>
      <c r="H59" s="226"/>
      <c r="I59" s="46"/>
    </row>
    <row r="60" spans="6:9" x14ac:dyDescent="0.2">
      <c r="F60" s="225"/>
      <c r="G60" s="226"/>
      <c r="H60" s="226"/>
      <c r="I60" s="46"/>
    </row>
    <row r="61" spans="6:9" x14ac:dyDescent="0.2">
      <c r="F61" s="225"/>
      <c r="G61" s="226"/>
      <c r="H61" s="226"/>
      <c r="I61" s="46"/>
    </row>
    <row r="62" spans="6:9" x14ac:dyDescent="0.2">
      <c r="F62" s="225"/>
      <c r="G62" s="226"/>
      <c r="H62" s="226"/>
      <c r="I62" s="46"/>
    </row>
    <row r="63" spans="6:9" x14ac:dyDescent="0.2">
      <c r="F63" s="225"/>
      <c r="G63" s="226"/>
      <c r="H63" s="226"/>
      <c r="I63" s="46"/>
    </row>
    <row r="64" spans="6:9" x14ac:dyDescent="0.2">
      <c r="F64" s="225"/>
      <c r="G64" s="226"/>
      <c r="H64" s="226"/>
      <c r="I64" s="46"/>
    </row>
    <row r="65" spans="6:9" x14ac:dyDescent="0.2">
      <c r="F65" s="225"/>
      <c r="G65" s="226"/>
      <c r="H65" s="226"/>
      <c r="I65" s="4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82"/>
  <sheetViews>
    <sheetView showGridLines="0" showZeros="0" zoomScaleNormal="100" zoomScaleSheetLayoutView="100" workbookViewId="0">
      <selection activeCell="G13" sqref="G13"/>
    </sheetView>
  </sheetViews>
  <sheetFormatPr defaultRowHeight="12.75" x14ac:dyDescent="0.2"/>
  <cols>
    <col min="1" max="1" width="4.42578125" style="227" customWidth="1"/>
    <col min="2" max="2" width="11.5703125" style="227" customWidth="1"/>
    <col min="3" max="3" width="40.42578125" style="227" customWidth="1"/>
    <col min="4" max="4" width="5.5703125" style="227" customWidth="1"/>
    <col min="5" max="5" width="8.5703125" style="235" customWidth="1"/>
    <col min="6" max="6" width="9.85546875" style="227" customWidth="1"/>
    <col min="7" max="7" width="13.85546875" style="227" customWidth="1"/>
    <col min="8" max="8" width="11.7109375" style="227" hidden="1" customWidth="1"/>
    <col min="9" max="9" width="11.5703125" style="227" hidden="1" customWidth="1"/>
    <col min="10" max="10" width="11" style="227" hidden="1" customWidth="1"/>
    <col min="11" max="11" width="10.42578125" style="227" hidden="1" customWidth="1"/>
    <col min="12" max="12" width="75.42578125" style="227" customWidth="1"/>
    <col min="13" max="13" width="45.28515625" style="227" customWidth="1"/>
    <col min="14" max="16384" width="9.140625" style="227"/>
  </cols>
  <sheetData>
    <row r="1" spans="1:80" ht="15.75" x14ac:dyDescent="0.25">
      <c r="A1" s="409" t="s">
        <v>679</v>
      </c>
      <c r="B1" s="409"/>
      <c r="C1" s="409"/>
      <c r="D1" s="409"/>
      <c r="E1" s="409"/>
      <c r="F1" s="409"/>
      <c r="G1" s="409"/>
    </row>
    <row r="2" spans="1:80" ht="14.25" customHeight="1" thickBot="1" x14ac:dyDescent="0.25">
      <c r="B2" s="228"/>
      <c r="C2" s="229"/>
      <c r="D2" s="229"/>
      <c r="E2" s="230"/>
      <c r="F2" s="229"/>
      <c r="G2" s="229"/>
    </row>
    <row r="3" spans="1:80" ht="13.5" thickTop="1" x14ac:dyDescent="0.2">
      <c r="A3" s="398" t="s">
        <v>2</v>
      </c>
      <c r="B3" s="399"/>
      <c r="C3" s="181" t="s">
        <v>104</v>
      </c>
      <c r="D3" s="182"/>
      <c r="E3" s="231" t="s">
        <v>86</v>
      </c>
      <c r="F3" s="232" t="str">
        <f>'Park 01 E4750067 Rek-1'!H1</f>
        <v>E4750/06/7</v>
      </c>
      <c r="G3" s="233"/>
    </row>
    <row r="4" spans="1:80" ht="13.5" thickBot="1" x14ac:dyDescent="0.25">
      <c r="A4" s="410" t="s">
        <v>77</v>
      </c>
      <c r="B4" s="401"/>
      <c r="C4" s="187" t="s">
        <v>107</v>
      </c>
      <c r="D4" s="188"/>
      <c r="E4" s="411" t="str">
        <f>'Park 01 E4750067 Rek-1'!G2</f>
        <v>SO 05 Veřejné osvětlení</v>
      </c>
      <c r="F4" s="412"/>
      <c r="G4" s="413"/>
    </row>
    <row r="5" spans="1:80" ht="13.5" thickTop="1" x14ac:dyDescent="0.2">
      <c r="A5" s="234"/>
      <c r="G5" s="236"/>
    </row>
    <row r="6" spans="1:80" ht="27" customHeight="1" x14ac:dyDescent="0.2">
      <c r="A6" s="237" t="s">
        <v>87</v>
      </c>
      <c r="B6" s="238" t="s">
        <v>88</v>
      </c>
      <c r="C6" s="238" t="s">
        <v>89</v>
      </c>
      <c r="D6" s="238" t="s">
        <v>90</v>
      </c>
      <c r="E6" s="239" t="s">
        <v>91</v>
      </c>
      <c r="F6" s="238" t="s">
        <v>92</v>
      </c>
      <c r="G6" s="240" t="s">
        <v>93</v>
      </c>
      <c r="H6" s="241" t="s">
        <v>94</v>
      </c>
      <c r="I6" s="241" t="s">
        <v>95</v>
      </c>
      <c r="J6" s="241" t="s">
        <v>96</v>
      </c>
      <c r="K6" s="241" t="s">
        <v>97</v>
      </c>
    </row>
    <row r="7" spans="1:80" x14ac:dyDescent="0.2">
      <c r="A7" s="242" t="s">
        <v>98</v>
      </c>
      <c r="B7" s="243" t="s">
        <v>147</v>
      </c>
      <c r="C7" s="244" t="s">
        <v>148</v>
      </c>
      <c r="D7" s="245"/>
      <c r="E7" s="246"/>
      <c r="F7" s="246"/>
      <c r="G7" s="247"/>
      <c r="H7" s="248"/>
      <c r="I7" s="249"/>
      <c r="J7" s="250"/>
      <c r="K7" s="251"/>
      <c r="O7" s="252">
        <v>1</v>
      </c>
    </row>
    <row r="8" spans="1:80" x14ac:dyDescent="0.2">
      <c r="A8" s="253">
        <v>1</v>
      </c>
      <c r="B8" s="254" t="s">
        <v>112</v>
      </c>
      <c r="C8" s="255" t="s">
        <v>150</v>
      </c>
      <c r="D8" s="256" t="s">
        <v>114</v>
      </c>
      <c r="E8" s="257">
        <v>1</v>
      </c>
      <c r="F8" s="257"/>
      <c r="G8" s="258"/>
      <c r="H8" s="259">
        <v>0</v>
      </c>
      <c r="I8" s="260">
        <f>E8*H8</f>
        <v>0</v>
      </c>
      <c r="J8" s="259"/>
      <c r="K8" s="260">
        <f>E8*J8</f>
        <v>0</v>
      </c>
      <c r="O8" s="252">
        <v>2</v>
      </c>
      <c r="AA8" s="227">
        <v>12</v>
      </c>
      <c r="AB8" s="227">
        <v>0</v>
      </c>
      <c r="AC8" s="227">
        <v>1</v>
      </c>
      <c r="AZ8" s="227">
        <v>4</v>
      </c>
      <c r="BA8" s="227">
        <f>IF(AZ8=1,G8,0)</f>
        <v>0</v>
      </c>
      <c r="BB8" s="227">
        <f>IF(AZ8=2,G8,0)</f>
        <v>0</v>
      </c>
      <c r="BC8" s="227">
        <f>IF(AZ8=3,G8,0)</f>
        <v>0</v>
      </c>
      <c r="BD8" s="227">
        <f>IF(AZ8=4,G8,0)</f>
        <v>0</v>
      </c>
      <c r="BE8" s="227">
        <f>IF(AZ8=5,G8,0)</f>
        <v>0</v>
      </c>
      <c r="CA8" s="252">
        <v>12</v>
      </c>
      <c r="CB8" s="252">
        <v>0</v>
      </c>
    </row>
    <row r="9" spans="1:80" x14ac:dyDescent="0.2">
      <c r="A9" s="270"/>
      <c r="B9" s="271" t="s">
        <v>101</v>
      </c>
      <c r="C9" s="272" t="s">
        <v>149</v>
      </c>
      <c r="D9" s="273"/>
      <c r="E9" s="274"/>
      <c r="F9" s="275"/>
      <c r="G9" s="276"/>
      <c r="H9" s="277"/>
      <c r="I9" s="278">
        <f>SUM(I7:I8)</f>
        <v>0</v>
      </c>
      <c r="J9" s="277"/>
      <c r="K9" s="278">
        <f>SUM(K7:K8)</f>
        <v>0</v>
      </c>
      <c r="O9" s="252">
        <v>4</v>
      </c>
      <c r="BA9" s="279">
        <f>SUM(BA7:BA8)</f>
        <v>0</v>
      </c>
      <c r="BB9" s="279">
        <f>SUM(BB7:BB8)</f>
        <v>0</v>
      </c>
      <c r="BC9" s="279">
        <f>SUM(BC7:BC8)</f>
        <v>0</v>
      </c>
      <c r="BD9" s="279">
        <f>SUM(BD7:BD8)</f>
        <v>0</v>
      </c>
      <c r="BE9" s="279">
        <f>SUM(BE7:BE8)</f>
        <v>0</v>
      </c>
    </row>
    <row r="10" spans="1:80" x14ac:dyDescent="0.2">
      <c r="E10" s="227"/>
    </row>
    <row r="11" spans="1:80" x14ac:dyDescent="0.2">
      <c r="E11" s="227"/>
    </row>
    <row r="12" spans="1:80" x14ac:dyDescent="0.2">
      <c r="E12" s="227"/>
    </row>
    <row r="13" spans="1:80" x14ac:dyDescent="0.2">
      <c r="E13" s="227"/>
    </row>
    <row r="14" spans="1:80" x14ac:dyDescent="0.2">
      <c r="E14" s="227"/>
    </row>
    <row r="15" spans="1:80" x14ac:dyDescent="0.2">
      <c r="E15" s="227"/>
    </row>
    <row r="16" spans="1:80" x14ac:dyDescent="0.2">
      <c r="E16" s="227"/>
    </row>
    <row r="17" spans="5:5" x14ac:dyDescent="0.2">
      <c r="E17" s="227"/>
    </row>
    <row r="18" spans="5:5" x14ac:dyDescent="0.2">
      <c r="E18" s="227"/>
    </row>
    <row r="19" spans="5:5" x14ac:dyDescent="0.2">
      <c r="E19" s="227"/>
    </row>
    <row r="20" spans="5:5" x14ac:dyDescent="0.2">
      <c r="E20" s="227"/>
    </row>
    <row r="21" spans="5:5" x14ac:dyDescent="0.2">
      <c r="E21" s="227"/>
    </row>
    <row r="22" spans="5:5" x14ac:dyDescent="0.2">
      <c r="E22" s="227"/>
    </row>
    <row r="23" spans="5:5" x14ac:dyDescent="0.2">
      <c r="E23" s="227"/>
    </row>
    <row r="24" spans="5:5" x14ac:dyDescent="0.2">
      <c r="E24" s="227"/>
    </row>
    <row r="25" spans="5:5" x14ac:dyDescent="0.2">
      <c r="E25" s="227"/>
    </row>
    <row r="26" spans="5:5" x14ac:dyDescent="0.2">
      <c r="E26" s="227"/>
    </row>
    <row r="27" spans="5:5" x14ac:dyDescent="0.2">
      <c r="E27" s="227"/>
    </row>
    <row r="28" spans="5:5" x14ac:dyDescent="0.2">
      <c r="E28" s="227"/>
    </row>
    <row r="29" spans="5:5" x14ac:dyDescent="0.2">
      <c r="E29" s="227"/>
    </row>
    <row r="30" spans="5:5" x14ac:dyDescent="0.2">
      <c r="E30" s="227"/>
    </row>
    <row r="31" spans="5:5" x14ac:dyDescent="0.2">
      <c r="E31" s="227"/>
    </row>
    <row r="32" spans="5:5" x14ac:dyDescent="0.2">
      <c r="E32" s="227"/>
    </row>
    <row r="33" spans="1:7" x14ac:dyDescent="0.2">
      <c r="A33" s="269"/>
      <c r="B33" s="269"/>
      <c r="C33" s="269"/>
      <c r="D33" s="269"/>
      <c r="E33" s="269"/>
      <c r="F33" s="269"/>
      <c r="G33" s="269"/>
    </row>
    <row r="34" spans="1:7" x14ac:dyDescent="0.2">
      <c r="A34" s="269"/>
      <c r="B34" s="269"/>
      <c r="C34" s="269"/>
      <c r="D34" s="269"/>
      <c r="E34" s="269"/>
      <c r="F34" s="269"/>
      <c r="G34" s="269"/>
    </row>
    <row r="35" spans="1:7" x14ac:dyDescent="0.2">
      <c r="A35" s="269"/>
      <c r="B35" s="269"/>
      <c r="C35" s="269"/>
      <c r="D35" s="269"/>
      <c r="E35" s="269"/>
      <c r="F35" s="269"/>
      <c r="G35" s="269"/>
    </row>
    <row r="36" spans="1:7" x14ac:dyDescent="0.2">
      <c r="A36" s="269"/>
      <c r="B36" s="269"/>
      <c r="C36" s="269"/>
      <c r="D36" s="269"/>
      <c r="E36" s="269"/>
      <c r="F36" s="269"/>
      <c r="G36" s="269"/>
    </row>
    <row r="37" spans="1:7" x14ac:dyDescent="0.2">
      <c r="E37" s="227"/>
    </row>
    <row r="38" spans="1:7" x14ac:dyDescent="0.2">
      <c r="E38" s="227"/>
    </row>
    <row r="39" spans="1:7" x14ac:dyDescent="0.2">
      <c r="E39" s="227"/>
    </row>
    <row r="40" spans="1:7" x14ac:dyDescent="0.2">
      <c r="E40" s="227"/>
    </row>
    <row r="41" spans="1:7" x14ac:dyDescent="0.2">
      <c r="E41" s="227"/>
    </row>
    <row r="42" spans="1:7" x14ac:dyDescent="0.2">
      <c r="E42" s="227"/>
    </row>
    <row r="43" spans="1:7" x14ac:dyDescent="0.2">
      <c r="E43" s="227"/>
    </row>
    <row r="44" spans="1:7" x14ac:dyDescent="0.2">
      <c r="E44" s="227"/>
    </row>
    <row r="45" spans="1:7" x14ac:dyDescent="0.2">
      <c r="E45" s="227"/>
    </row>
    <row r="46" spans="1:7" x14ac:dyDescent="0.2">
      <c r="E46" s="227"/>
    </row>
    <row r="47" spans="1:7" x14ac:dyDescent="0.2">
      <c r="E47" s="227"/>
    </row>
    <row r="48" spans="1:7" x14ac:dyDescent="0.2">
      <c r="E48" s="227"/>
    </row>
    <row r="49" spans="5:5" x14ac:dyDescent="0.2">
      <c r="E49" s="227"/>
    </row>
    <row r="50" spans="5:5" x14ac:dyDescent="0.2">
      <c r="E50" s="227"/>
    </row>
    <row r="51" spans="5:5" x14ac:dyDescent="0.2">
      <c r="E51" s="227"/>
    </row>
    <row r="52" spans="5:5" x14ac:dyDescent="0.2">
      <c r="E52" s="227"/>
    </row>
    <row r="53" spans="5:5" x14ac:dyDescent="0.2">
      <c r="E53" s="227"/>
    </row>
    <row r="54" spans="5:5" x14ac:dyDescent="0.2">
      <c r="E54" s="227"/>
    </row>
    <row r="55" spans="5:5" x14ac:dyDescent="0.2">
      <c r="E55" s="227"/>
    </row>
    <row r="56" spans="5:5" x14ac:dyDescent="0.2">
      <c r="E56" s="227"/>
    </row>
    <row r="57" spans="5:5" x14ac:dyDescent="0.2">
      <c r="E57" s="227"/>
    </row>
    <row r="58" spans="5:5" x14ac:dyDescent="0.2">
      <c r="E58" s="227"/>
    </row>
    <row r="59" spans="5:5" x14ac:dyDescent="0.2">
      <c r="E59" s="227"/>
    </row>
    <row r="60" spans="5:5" x14ac:dyDescent="0.2">
      <c r="E60" s="227"/>
    </row>
    <row r="61" spans="5:5" x14ac:dyDescent="0.2">
      <c r="E61" s="227"/>
    </row>
    <row r="62" spans="5:5" x14ac:dyDescent="0.2">
      <c r="E62" s="227"/>
    </row>
    <row r="63" spans="5:5" x14ac:dyDescent="0.2">
      <c r="E63" s="227"/>
    </row>
    <row r="64" spans="5:5" x14ac:dyDescent="0.2">
      <c r="E64" s="227"/>
    </row>
    <row r="65" spans="1:7" x14ac:dyDescent="0.2">
      <c r="E65" s="227"/>
    </row>
    <row r="66" spans="1:7" x14ac:dyDescent="0.2">
      <c r="E66" s="227"/>
    </row>
    <row r="67" spans="1:7" x14ac:dyDescent="0.2">
      <c r="E67" s="227"/>
    </row>
    <row r="68" spans="1:7" x14ac:dyDescent="0.2">
      <c r="A68" s="280"/>
      <c r="B68" s="280"/>
    </row>
    <row r="69" spans="1:7" x14ac:dyDescent="0.2">
      <c r="A69" s="269"/>
      <c r="B69" s="269"/>
      <c r="C69" s="281"/>
      <c r="D69" s="281"/>
      <c r="E69" s="282"/>
      <c r="F69" s="281"/>
      <c r="G69" s="283"/>
    </row>
    <row r="70" spans="1:7" x14ac:dyDescent="0.2">
      <c r="A70" s="284"/>
      <c r="B70" s="284"/>
      <c r="C70" s="269"/>
      <c r="D70" s="269"/>
      <c r="E70" s="285"/>
      <c r="F70" s="269"/>
      <c r="G70" s="269"/>
    </row>
    <row r="71" spans="1:7" x14ac:dyDescent="0.2">
      <c r="A71" s="269"/>
      <c r="B71" s="269"/>
      <c r="C71" s="269"/>
      <c r="D71" s="269"/>
      <c r="E71" s="285"/>
      <c r="F71" s="269"/>
      <c r="G71" s="269"/>
    </row>
    <row r="72" spans="1:7" x14ac:dyDescent="0.2">
      <c r="A72" s="269"/>
      <c r="B72" s="269"/>
      <c r="C72" s="269"/>
      <c r="D72" s="269"/>
      <c r="E72" s="285"/>
      <c r="F72" s="269"/>
      <c r="G72" s="269"/>
    </row>
    <row r="73" spans="1:7" x14ac:dyDescent="0.2">
      <c r="A73" s="269"/>
      <c r="B73" s="269"/>
      <c r="C73" s="269"/>
      <c r="D73" s="269"/>
      <c r="E73" s="285"/>
      <c r="F73" s="269"/>
      <c r="G73" s="269"/>
    </row>
    <row r="74" spans="1:7" x14ac:dyDescent="0.2">
      <c r="A74" s="269"/>
      <c r="B74" s="269"/>
      <c r="C74" s="269"/>
      <c r="D74" s="269"/>
      <c r="E74" s="285"/>
      <c r="F74" s="269"/>
      <c r="G74" s="269"/>
    </row>
    <row r="75" spans="1:7" x14ac:dyDescent="0.2">
      <c r="A75" s="269"/>
      <c r="B75" s="269"/>
      <c r="C75" s="269"/>
      <c r="D75" s="269"/>
      <c r="E75" s="285"/>
      <c r="F75" s="269"/>
      <c r="G75" s="269"/>
    </row>
    <row r="76" spans="1:7" x14ac:dyDescent="0.2">
      <c r="A76" s="269"/>
      <c r="B76" s="269"/>
      <c r="C76" s="269"/>
      <c r="D76" s="269"/>
      <c r="E76" s="285"/>
      <c r="F76" s="269"/>
      <c r="G76" s="269"/>
    </row>
    <row r="77" spans="1:7" x14ac:dyDescent="0.2">
      <c r="A77" s="269"/>
      <c r="B77" s="269"/>
      <c r="C77" s="269"/>
      <c r="D77" s="269"/>
      <c r="E77" s="285"/>
      <c r="F77" s="269"/>
      <c r="G77" s="269"/>
    </row>
    <row r="78" spans="1:7" x14ac:dyDescent="0.2">
      <c r="A78" s="269"/>
      <c r="B78" s="269"/>
      <c r="C78" s="269"/>
      <c r="D78" s="269"/>
      <c r="E78" s="285"/>
      <c r="F78" s="269"/>
      <c r="G78" s="269"/>
    </row>
    <row r="79" spans="1:7" x14ac:dyDescent="0.2">
      <c r="A79" s="269"/>
      <c r="B79" s="269"/>
      <c r="C79" s="269"/>
      <c r="D79" s="269"/>
      <c r="E79" s="285"/>
      <c r="F79" s="269"/>
      <c r="G79" s="269"/>
    </row>
    <row r="80" spans="1:7" x14ac:dyDescent="0.2">
      <c r="A80" s="269"/>
      <c r="B80" s="269"/>
      <c r="C80" s="269"/>
      <c r="D80" s="269"/>
      <c r="E80" s="285"/>
      <c r="F80" s="269"/>
      <c r="G80" s="269"/>
    </row>
    <row r="81" spans="1:7" x14ac:dyDescent="0.2">
      <c r="A81" s="269"/>
      <c r="B81" s="269"/>
      <c r="C81" s="269"/>
      <c r="D81" s="269"/>
      <c r="E81" s="285"/>
      <c r="F81" s="269"/>
      <c r="G81" s="269"/>
    </row>
    <row r="82" spans="1:7" x14ac:dyDescent="0.2">
      <c r="A82" s="269"/>
      <c r="B82" s="269"/>
      <c r="C82" s="269"/>
      <c r="D82" s="269"/>
      <c r="E82" s="285"/>
      <c r="F82" s="269"/>
      <c r="G82" s="26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9"/>
  <sheetViews>
    <sheetView workbookViewId="0">
      <selection activeCell="C22" sqref="C22"/>
    </sheetView>
  </sheetViews>
  <sheetFormatPr defaultRowHeight="12.75" x14ac:dyDescent="0.2"/>
  <cols>
    <col min="1" max="1" width="15.5703125" style="292" customWidth="1"/>
    <col min="2" max="2" width="24.85546875" style="292" customWidth="1"/>
    <col min="3" max="3" width="15.85546875" style="292" customWidth="1"/>
    <col min="4" max="4" width="17" style="292" customWidth="1"/>
    <col min="5" max="5" width="18.5703125" style="292" customWidth="1"/>
    <col min="6" max="256" width="9.140625" style="292"/>
    <col min="257" max="257" width="15.5703125" style="292" customWidth="1"/>
    <col min="258" max="258" width="24.85546875" style="292" customWidth="1"/>
    <col min="259" max="259" width="15.85546875" style="292" customWidth="1"/>
    <col min="260" max="260" width="17" style="292" customWidth="1"/>
    <col min="261" max="261" width="18.5703125" style="292" customWidth="1"/>
    <col min="262" max="512" width="9.140625" style="292"/>
    <col min="513" max="513" width="15.5703125" style="292" customWidth="1"/>
    <col min="514" max="514" width="24.85546875" style="292" customWidth="1"/>
    <col min="515" max="515" width="15.85546875" style="292" customWidth="1"/>
    <col min="516" max="516" width="17" style="292" customWidth="1"/>
    <col min="517" max="517" width="18.5703125" style="292" customWidth="1"/>
    <col min="518" max="768" width="9.140625" style="292"/>
    <col min="769" max="769" width="15.5703125" style="292" customWidth="1"/>
    <col min="770" max="770" width="24.85546875" style="292" customWidth="1"/>
    <col min="771" max="771" width="15.85546875" style="292" customWidth="1"/>
    <col min="772" max="772" width="17" style="292" customWidth="1"/>
    <col min="773" max="773" width="18.5703125" style="292" customWidth="1"/>
    <col min="774" max="1024" width="9.140625" style="292"/>
    <col min="1025" max="1025" width="15.5703125" style="292" customWidth="1"/>
    <col min="1026" max="1026" width="24.85546875" style="292" customWidth="1"/>
    <col min="1027" max="1027" width="15.85546875" style="292" customWidth="1"/>
    <col min="1028" max="1028" width="17" style="292" customWidth="1"/>
    <col min="1029" max="1029" width="18.5703125" style="292" customWidth="1"/>
    <col min="1030" max="1280" width="9.140625" style="292"/>
    <col min="1281" max="1281" width="15.5703125" style="292" customWidth="1"/>
    <col min="1282" max="1282" width="24.85546875" style="292" customWidth="1"/>
    <col min="1283" max="1283" width="15.85546875" style="292" customWidth="1"/>
    <col min="1284" max="1284" width="17" style="292" customWidth="1"/>
    <col min="1285" max="1285" width="18.5703125" style="292" customWidth="1"/>
    <col min="1286" max="1536" width="9.140625" style="292"/>
    <col min="1537" max="1537" width="15.5703125" style="292" customWidth="1"/>
    <col min="1538" max="1538" width="24.85546875" style="292" customWidth="1"/>
    <col min="1539" max="1539" width="15.85546875" style="292" customWidth="1"/>
    <col min="1540" max="1540" width="17" style="292" customWidth="1"/>
    <col min="1541" max="1541" width="18.5703125" style="292" customWidth="1"/>
    <col min="1542" max="1792" width="9.140625" style="292"/>
    <col min="1793" max="1793" width="15.5703125" style="292" customWidth="1"/>
    <col min="1794" max="1794" width="24.85546875" style="292" customWidth="1"/>
    <col min="1795" max="1795" width="15.85546875" style="292" customWidth="1"/>
    <col min="1796" max="1796" width="17" style="292" customWidth="1"/>
    <col min="1797" max="1797" width="18.5703125" style="292" customWidth="1"/>
    <col min="1798" max="2048" width="9.140625" style="292"/>
    <col min="2049" max="2049" width="15.5703125" style="292" customWidth="1"/>
    <col min="2050" max="2050" width="24.85546875" style="292" customWidth="1"/>
    <col min="2051" max="2051" width="15.85546875" style="292" customWidth="1"/>
    <col min="2052" max="2052" width="17" style="292" customWidth="1"/>
    <col min="2053" max="2053" width="18.5703125" style="292" customWidth="1"/>
    <col min="2054" max="2304" width="9.140625" style="292"/>
    <col min="2305" max="2305" width="15.5703125" style="292" customWidth="1"/>
    <col min="2306" max="2306" width="24.85546875" style="292" customWidth="1"/>
    <col min="2307" max="2307" width="15.85546875" style="292" customWidth="1"/>
    <col min="2308" max="2308" width="17" style="292" customWidth="1"/>
    <col min="2309" max="2309" width="18.5703125" style="292" customWidth="1"/>
    <col min="2310" max="2560" width="9.140625" style="292"/>
    <col min="2561" max="2561" width="15.5703125" style="292" customWidth="1"/>
    <col min="2562" max="2562" width="24.85546875" style="292" customWidth="1"/>
    <col min="2563" max="2563" width="15.85546875" style="292" customWidth="1"/>
    <col min="2564" max="2564" width="17" style="292" customWidth="1"/>
    <col min="2565" max="2565" width="18.5703125" style="292" customWidth="1"/>
    <col min="2566" max="2816" width="9.140625" style="292"/>
    <col min="2817" max="2817" width="15.5703125" style="292" customWidth="1"/>
    <col min="2818" max="2818" width="24.85546875" style="292" customWidth="1"/>
    <col min="2819" max="2819" width="15.85546875" style="292" customWidth="1"/>
    <col min="2820" max="2820" width="17" style="292" customWidth="1"/>
    <col min="2821" max="2821" width="18.5703125" style="292" customWidth="1"/>
    <col min="2822" max="3072" width="9.140625" style="292"/>
    <col min="3073" max="3073" width="15.5703125" style="292" customWidth="1"/>
    <col min="3074" max="3074" width="24.85546875" style="292" customWidth="1"/>
    <col min="3075" max="3075" width="15.85546875" style="292" customWidth="1"/>
    <col min="3076" max="3076" width="17" style="292" customWidth="1"/>
    <col min="3077" max="3077" width="18.5703125" style="292" customWidth="1"/>
    <col min="3078" max="3328" width="9.140625" style="292"/>
    <col min="3329" max="3329" width="15.5703125" style="292" customWidth="1"/>
    <col min="3330" max="3330" width="24.85546875" style="292" customWidth="1"/>
    <col min="3331" max="3331" width="15.85546875" style="292" customWidth="1"/>
    <col min="3332" max="3332" width="17" style="292" customWidth="1"/>
    <col min="3333" max="3333" width="18.5703125" style="292" customWidth="1"/>
    <col min="3334" max="3584" width="9.140625" style="292"/>
    <col min="3585" max="3585" width="15.5703125" style="292" customWidth="1"/>
    <col min="3586" max="3586" width="24.85546875" style="292" customWidth="1"/>
    <col min="3587" max="3587" width="15.85546875" style="292" customWidth="1"/>
    <col min="3588" max="3588" width="17" style="292" customWidth="1"/>
    <col min="3589" max="3589" width="18.5703125" style="292" customWidth="1"/>
    <col min="3590" max="3840" width="9.140625" style="292"/>
    <col min="3841" max="3841" width="15.5703125" style="292" customWidth="1"/>
    <col min="3842" max="3842" width="24.85546875" style="292" customWidth="1"/>
    <col min="3843" max="3843" width="15.85546875" style="292" customWidth="1"/>
    <col min="3844" max="3844" width="17" style="292" customWidth="1"/>
    <col min="3845" max="3845" width="18.5703125" style="292" customWidth="1"/>
    <col min="3846" max="4096" width="9.140625" style="292"/>
    <col min="4097" max="4097" width="15.5703125" style="292" customWidth="1"/>
    <col min="4098" max="4098" width="24.85546875" style="292" customWidth="1"/>
    <col min="4099" max="4099" width="15.85546875" style="292" customWidth="1"/>
    <col min="4100" max="4100" width="17" style="292" customWidth="1"/>
    <col min="4101" max="4101" width="18.5703125" style="292" customWidth="1"/>
    <col min="4102" max="4352" width="9.140625" style="292"/>
    <col min="4353" max="4353" width="15.5703125" style="292" customWidth="1"/>
    <col min="4354" max="4354" width="24.85546875" style="292" customWidth="1"/>
    <col min="4355" max="4355" width="15.85546875" style="292" customWidth="1"/>
    <col min="4356" max="4356" width="17" style="292" customWidth="1"/>
    <col min="4357" max="4357" width="18.5703125" style="292" customWidth="1"/>
    <col min="4358" max="4608" width="9.140625" style="292"/>
    <col min="4609" max="4609" width="15.5703125" style="292" customWidth="1"/>
    <col min="4610" max="4610" width="24.85546875" style="292" customWidth="1"/>
    <col min="4611" max="4611" width="15.85546875" style="292" customWidth="1"/>
    <col min="4612" max="4612" width="17" style="292" customWidth="1"/>
    <col min="4613" max="4613" width="18.5703125" style="292" customWidth="1"/>
    <col min="4614" max="4864" width="9.140625" style="292"/>
    <col min="4865" max="4865" width="15.5703125" style="292" customWidth="1"/>
    <col min="4866" max="4866" width="24.85546875" style="292" customWidth="1"/>
    <col min="4867" max="4867" width="15.85546875" style="292" customWidth="1"/>
    <col min="4868" max="4868" width="17" style="292" customWidth="1"/>
    <col min="4869" max="4869" width="18.5703125" style="292" customWidth="1"/>
    <col min="4870" max="5120" width="9.140625" style="292"/>
    <col min="5121" max="5121" width="15.5703125" style="292" customWidth="1"/>
    <col min="5122" max="5122" width="24.85546875" style="292" customWidth="1"/>
    <col min="5123" max="5123" width="15.85546875" style="292" customWidth="1"/>
    <col min="5124" max="5124" width="17" style="292" customWidth="1"/>
    <col min="5125" max="5125" width="18.5703125" style="292" customWidth="1"/>
    <col min="5126" max="5376" width="9.140625" style="292"/>
    <col min="5377" max="5377" width="15.5703125" style="292" customWidth="1"/>
    <col min="5378" max="5378" width="24.85546875" style="292" customWidth="1"/>
    <col min="5379" max="5379" width="15.85546875" style="292" customWidth="1"/>
    <col min="5380" max="5380" width="17" style="292" customWidth="1"/>
    <col min="5381" max="5381" width="18.5703125" style="292" customWidth="1"/>
    <col min="5382" max="5632" width="9.140625" style="292"/>
    <col min="5633" max="5633" width="15.5703125" style="292" customWidth="1"/>
    <col min="5634" max="5634" width="24.85546875" style="292" customWidth="1"/>
    <col min="5635" max="5635" width="15.85546875" style="292" customWidth="1"/>
    <col min="5636" max="5636" width="17" style="292" customWidth="1"/>
    <col min="5637" max="5637" width="18.5703125" style="292" customWidth="1"/>
    <col min="5638" max="5888" width="9.140625" style="292"/>
    <col min="5889" max="5889" width="15.5703125" style="292" customWidth="1"/>
    <col min="5890" max="5890" width="24.85546875" style="292" customWidth="1"/>
    <col min="5891" max="5891" width="15.85546875" style="292" customWidth="1"/>
    <col min="5892" max="5892" width="17" style="292" customWidth="1"/>
    <col min="5893" max="5893" width="18.5703125" style="292" customWidth="1"/>
    <col min="5894" max="6144" width="9.140625" style="292"/>
    <col min="6145" max="6145" width="15.5703125" style="292" customWidth="1"/>
    <col min="6146" max="6146" width="24.85546875" style="292" customWidth="1"/>
    <col min="6147" max="6147" width="15.85546875" style="292" customWidth="1"/>
    <col min="6148" max="6148" width="17" style="292" customWidth="1"/>
    <col min="6149" max="6149" width="18.5703125" style="292" customWidth="1"/>
    <col min="6150" max="6400" width="9.140625" style="292"/>
    <col min="6401" max="6401" width="15.5703125" style="292" customWidth="1"/>
    <col min="6402" max="6402" width="24.85546875" style="292" customWidth="1"/>
    <col min="6403" max="6403" width="15.85546875" style="292" customWidth="1"/>
    <col min="6404" max="6404" width="17" style="292" customWidth="1"/>
    <col min="6405" max="6405" width="18.5703125" style="292" customWidth="1"/>
    <col min="6406" max="6656" width="9.140625" style="292"/>
    <col min="6657" max="6657" width="15.5703125" style="292" customWidth="1"/>
    <col min="6658" max="6658" width="24.85546875" style="292" customWidth="1"/>
    <col min="6659" max="6659" width="15.85546875" style="292" customWidth="1"/>
    <col min="6660" max="6660" width="17" style="292" customWidth="1"/>
    <col min="6661" max="6661" width="18.5703125" style="292" customWidth="1"/>
    <col min="6662" max="6912" width="9.140625" style="292"/>
    <col min="6913" max="6913" width="15.5703125" style="292" customWidth="1"/>
    <col min="6914" max="6914" width="24.85546875" style="292" customWidth="1"/>
    <col min="6915" max="6915" width="15.85546875" style="292" customWidth="1"/>
    <col min="6916" max="6916" width="17" style="292" customWidth="1"/>
    <col min="6917" max="6917" width="18.5703125" style="292" customWidth="1"/>
    <col min="6918" max="7168" width="9.140625" style="292"/>
    <col min="7169" max="7169" width="15.5703125" style="292" customWidth="1"/>
    <col min="7170" max="7170" width="24.85546875" style="292" customWidth="1"/>
    <col min="7171" max="7171" width="15.85546875" style="292" customWidth="1"/>
    <col min="7172" max="7172" width="17" style="292" customWidth="1"/>
    <col min="7173" max="7173" width="18.5703125" style="292" customWidth="1"/>
    <col min="7174" max="7424" width="9.140625" style="292"/>
    <col min="7425" max="7425" width="15.5703125" style="292" customWidth="1"/>
    <col min="7426" max="7426" width="24.85546875" style="292" customWidth="1"/>
    <col min="7427" max="7427" width="15.85546875" style="292" customWidth="1"/>
    <col min="7428" max="7428" width="17" style="292" customWidth="1"/>
    <col min="7429" max="7429" width="18.5703125" style="292" customWidth="1"/>
    <col min="7430" max="7680" width="9.140625" style="292"/>
    <col min="7681" max="7681" width="15.5703125" style="292" customWidth="1"/>
    <col min="7682" max="7682" width="24.85546875" style="292" customWidth="1"/>
    <col min="7683" max="7683" width="15.85546875" style="292" customWidth="1"/>
    <col min="7684" max="7684" width="17" style="292" customWidth="1"/>
    <col min="7685" max="7685" width="18.5703125" style="292" customWidth="1"/>
    <col min="7686" max="7936" width="9.140625" style="292"/>
    <col min="7937" max="7937" width="15.5703125" style="292" customWidth="1"/>
    <col min="7938" max="7938" width="24.85546875" style="292" customWidth="1"/>
    <col min="7939" max="7939" width="15.85546875" style="292" customWidth="1"/>
    <col min="7940" max="7940" width="17" style="292" customWidth="1"/>
    <col min="7941" max="7941" width="18.5703125" style="292" customWidth="1"/>
    <col min="7942" max="8192" width="9.140625" style="292"/>
    <col min="8193" max="8193" width="15.5703125" style="292" customWidth="1"/>
    <col min="8194" max="8194" width="24.85546875" style="292" customWidth="1"/>
    <col min="8195" max="8195" width="15.85546875" style="292" customWidth="1"/>
    <col min="8196" max="8196" width="17" style="292" customWidth="1"/>
    <col min="8197" max="8197" width="18.5703125" style="292" customWidth="1"/>
    <col min="8198" max="8448" width="9.140625" style="292"/>
    <col min="8449" max="8449" width="15.5703125" style="292" customWidth="1"/>
    <col min="8450" max="8450" width="24.85546875" style="292" customWidth="1"/>
    <col min="8451" max="8451" width="15.85546875" style="292" customWidth="1"/>
    <col min="8452" max="8452" width="17" style="292" customWidth="1"/>
    <col min="8453" max="8453" width="18.5703125" style="292" customWidth="1"/>
    <col min="8454" max="8704" width="9.140625" style="292"/>
    <col min="8705" max="8705" width="15.5703125" style="292" customWidth="1"/>
    <col min="8706" max="8706" width="24.85546875" style="292" customWidth="1"/>
    <col min="8707" max="8707" width="15.85546875" style="292" customWidth="1"/>
    <col min="8708" max="8708" width="17" style="292" customWidth="1"/>
    <col min="8709" max="8709" width="18.5703125" style="292" customWidth="1"/>
    <col min="8710" max="8960" width="9.140625" style="292"/>
    <col min="8961" max="8961" width="15.5703125" style="292" customWidth="1"/>
    <col min="8962" max="8962" width="24.85546875" style="292" customWidth="1"/>
    <col min="8963" max="8963" width="15.85546875" style="292" customWidth="1"/>
    <col min="8964" max="8964" width="17" style="292" customWidth="1"/>
    <col min="8965" max="8965" width="18.5703125" style="292" customWidth="1"/>
    <col min="8966" max="9216" width="9.140625" style="292"/>
    <col min="9217" max="9217" width="15.5703125" style="292" customWidth="1"/>
    <col min="9218" max="9218" width="24.85546875" style="292" customWidth="1"/>
    <col min="9219" max="9219" width="15.85546875" style="292" customWidth="1"/>
    <col min="9220" max="9220" width="17" style="292" customWidth="1"/>
    <col min="9221" max="9221" width="18.5703125" style="292" customWidth="1"/>
    <col min="9222" max="9472" width="9.140625" style="292"/>
    <col min="9473" max="9473" width="15.5703125" style="292" customWidth="1"/>
    <col min="9474" max="9474" width="24.85546875" style="292" customWidth="1"/>
    <col min="9475" max="9475" width="15.85546875" style="292" customWidth="1"/>
    <col min="9476" max="9476" width="17" style="292" customWidth="1"/>
    <col min="9477" max="9477" width="18.5703125" style="292" customWidth="1"/>
    <col min="9478" max="9728" width="9.140625" style="292"/>
    <col min="9729" max="9729" width="15.5703125" style="292" customWidth="1"/>
    <col min="9730" max="9730" width="24.85546875" style="292" customWidth="1"/>
    <col min="9731" max="9731" width="15.85546875" style="292" customWidth="1"/>
    <col min="9732" max="9732" width="17" style="292" customWidth="1"/>
    <col min="9733" max="9733" width="18.5703125" style="292" customWidth="1"/>
    <col min="9734" max="9984" width="9.140625" style="292"/>
    <col min="9985" max="9985" width="15.5703125" style="292" customWidth="1"/>
    <col min="9986" max="9986" width="24.85546875" style="292" customWidth="1"/>
    <col min="9987" max="9987" width="15.85546875" style="292" customWidth="1"/>
    <col min="9988" max="9988" width="17" style="292" customWidth="1"/>
    <col min="9989" max="9989" width="18.5703125" style="292" customWidth="1"/>
    <col min="9990" max="10240" width="9.140625" style="292"/>
    <col min="10241" max="10241" width="15.5703125" style="292" customWidth="1"/>
    <col min="10242" max="10242" width="24.85546875" style="292" customWidth="1"/>
    <col min="10243" max="10243" width="15.85546875" style="292" customWidth="1"/>
    <col min="10244" max="10244" width="17" style="292" customWidth="1"/>
    <col min="10245" max="10245" width="18.5703125" style="292" customWidth="1"/>
    <col min="10246" max="10496" width="9.140625" style="292"/>
    <col min="10497" max="10497" width="15.5703125" style="292" customWidth="1"/>
    <col min="10498" max="10498" width="24.85546875" style="292" customWidth="1"/>
    <col min="10499" max="10499" width="15.85546875" style="292" customWidth="1"/>
    <col min="10500" max="10500" width="17" style="292" customWidth="1"/>
    <col min="10501" max="10501" width="18.5703125" style="292" customWidth="1"/>
    <col min="10502" max="10752" width="9.140625" style="292"/>
    <col min="10753" max="10753" width="15.5703125" style="292" customWidth="1"/>
    <col min="10754" max="10754" width="24.85546875" style="292" customWidth="1"/>
    <col min="10755" max="10755" width="15.85546875" style="292" customWidth="1"/>
    <col min="10756" max="10756" width="17" style="292" customWidth="1"/>
    <col min="10757" max="10757" width="18.5703125" style="292" customWidth="1"/>
    <col min="10758" max="11008" width="9.140625" style="292"/>
    <col min="11009" max="11009" width="15.5703125" style="292" customWidth="1"/>
    <col min="11010" max="11010" width="24.85546875" style="292" customWidth="1"/>
    <col min="11011" max="11011" width="15.85546875" style="292" customWidth="1"/>
    <col min="11012" max="11012" width="17" style="292" customWidth="1"/>
    <col min="11013" max="11013" width="18.5703125" style="292" customWidth="1"/>
    <col min="11014" max="11264" width="9.140625" style="292"/>
    <col min="11265" max="11265" width="15.5703125" style="292" customWidth="1"/>
    <col min="11266" max="11266" width="24.85546875" style="292" customWidth="1"/>
    <col min="11267" max="11267" width="15.85546875" style="292" customWidth="1"/>
    <col min="11268" max="11268" width="17" style="292" customWidth="1"/>
    <col min="11269" max="11269" width="18.5703125" style="292" customWidth="1"/>
    <col min="11270" max="11520" width="9.140625" style="292"/>
    <col min="11521" max="11521" width="15.5703125" style="292" customWidth="1"/>
    <col min="11522" max="11522" width="24.85546875" style="292" customWidth="1"/>
    <col min="11523" max="11523" width="15.85546875" style="292" customWidth="1"/>
    <col min="11524" max="11524" width="17" style="292" customWidth="1"/>
    <col min="11525" max="11525" width="18.5703125" style="292" customWidth="1"/>
    <col min="11526" max="11776" width="9.140625" style="292"/>
    <col min="11777" max="11777" width="15.5703125" style="292" customWidth="1"/>
    <col min="11778" max="11778" width="24.85546875" style="292" customWidth="1"/>
    <col min="11779" max="11779" width="15.85546875" style="292" customWidth="1"/>
    <col min="11780" max="11780" width="17" style="292" customWidth="1"/>
    <col min="11781" max="11781" width="18.5703125" style="292" customWidth="1"/>
    <col min="11782" max="12032" width="9.140625" style="292"/>
    <col min="12033" max="12033" width="15.5703125" style="292" customWidth="1"/>
    <col min="12034" max="12034" width="24.85546875" style="292" customWidth="1"/>
    <col min="12035" max="12035" width="15.85546875" style="292" customWidth="1"/>
    <col min="12036" max="12036" width="17" style="292" customWidth="1"/>
    <col min="12037" max="12037" width="18.5703125" style="292" customWidth="1"/>
    <col min="12038" max="12288" width="9.140625" style="292"/>
    <col min="12289" max="12289" width="15.5703125" style="292" customWidth="1"/>
    <col min="12290" max="12290" width="24.85546875" style="292" customWidth="1"/>
    <col min="12291" max="12291" width="15.85546875" style="292" customWidth="1"/>
    <col min="12292" max="12292" width="17" style="292" customWidth="1"/>
    <col min="12293" max="12293" width="18.5703125" style="292" customWidth="1"/>
    <col min="12294" max="12544" width="9.140625" style="292"/>
    <col min="12545" max="12545" width="15.5703125" style="292" customWidth="1"/>
    <col min="12546" max="12546" width="24.85546875" style="292" customWidth="1"/>
    <col min="12547" max="12547" width="15.85546875" style="292" customWidth="1"/>
    <col min="12548" max="12548" width="17" style="292" customWidth="1"/>
    <col min="12549" max="12549" width="18.5703125" style="292" customWidth="1"/>
    <col min="12550" max="12800" width="9.140625" style="292"/>
    <col min="12801" max="12801" width="15.5703125" style="292" customWidth="1"/>
    <col min="12802" max="12802" width="24.85546875" style="292" customWidth="1"/>
    <col min="12803" max="12803" width="15.85546875" style="292" customWidth="1"/>
    <col min="12804" max="12804" width="17" style="292" customWidth="1"/>
    <col min="12805" max="12805" width="18.5703125" style="292" customWidth="1"/>
    <col min="12806" max="13056" width="9.140625" style="292"/>
    <col min="13057" max="13057" width="15.5703125" style="292" customWidth="1"/>
    <col min="13058" max="13058" width="24.85546875" style="292" customWidth="1"/>
    <col min="13059" max="13059" width="15.85546875" style="292" customWidth="1"/>
    <col min="13060" max="13060" width="17" style="292" customWidth="1"/>
    <col min="13061" max="13061" width="18.5703125" style="292" customWidth="1"/>
    <col min="13062" max="13312" width="9.140625" style="292"/>
    <col min="13313" max="13313" width="15.5703125" style="292" customWidth="1"/>
    <col min="13314" max="13314" width="24.85546875" style="292" customWidth="1"/>
    <col min="13315" max="13315" width="15.85546875" style="292" customWidth="1"/>
    <col min="13316" max="13316" width="17" style="292" customWidth="1"/>
    <col min="13317" max="13317" width="18.5703125" style="292" customWidth="1"/>
    <col min="13318" max="13568" width="9.140625" style="292"/>
    <col min="13569" max="13569" width="15.5703125" style="292" customWidth="1"/>
    <col min="13570" max="13570" width="24.85546875" style="292" customWidth="1"/>
    <col min="13571" max="13571" width="15.85546875" style="292" customWidth="1"/>
    <col min="13572" max="13572" width="17" style="292" customWidth="1"/>
    <col min="13573" max="13573" width="18.5703125" style="292" customWidth="1"/>
    <col min="13574" max="13824" width="9.140625" style="292"/>
    <col min="13825" max="13825" width="15.5703125" style="292" customWidth="1"/>
    <col min="13826" max="13826" width="24.85546875" style="292" customWidth="1"/>
    <col min="13827" max="13827" width="15.85546875" style="292" customWidth="1"/>
    <col min="13828" max="13828" width="17" style="292" customWidth="1"/>
    <col min="13829" max="13829" width="18.5703125" style="292" customWidth="1"/>
    <col min="13830" max="14080" width="9.140625" style="292"/>
    <col min="14081" max="14081" width="15.5703125" style="292" customWidth="1"/>
    <col min="14082" max="14082" width="24.85546875" style="292" customWidth="1"/>
    <col min="14083" max="14083" width="15.85546875" style="292" customWidth="1"/>
    <col min="14084" max="14084" width="17" style="292" customWidth="1"/>
    <col min="14085" max="14085" width="18.5703125" style="292" customWidth="1"/>
    <col min="14086" max="14336" width="9.140625" style="292"/>
    <col min="14337" max="14337" width="15.5703125" style="292" customWidth="1"/>
    <col min="14338" max="14338" width="24.85546875" style="292" customWidth="1"/>
    <col min="14339" max="14339" width="15.85546875" style="292" customWidth="1"/>
    <col min="14340" max="14340" width="17" style="292" customWidth="1"/>
    <col min="14341" max="14341" width="18.5703125" style="292" customWidth="1"/>
    <col min="14342" max="14592" width="9.140625" style="292"/>
    <col min="14593" max="14593" width="15.5703125" style="292" customWidth="1"/>
    <col min="14594" max="14594" width="24.85546875" style="292" customWidth="1"/>
    <col min="14595" max="14595" width="15.85546875" style="292" customWidth="1"/>
    <col min="14596" max="14596" width="17" style="292" customWidth="1"/>
    <col min="14597" max="14597" width="18.5703125" style="292" customWidth="1"/>
    <col min="14598" max="14848" width="9.140625" style="292"/>
    <col min="14849" max="14849" width="15.5703125" style="292" customWidth="1"/>
    <col min="14850" max="14850" width="24.85546875" style="292" customWidth="1"/>
    <col min="14851" max="14851" width="15.85546875" style="292" customWidth="1"/>
    <col min="14852" max="14852" width="17" style="292" customWidth="1"/>
    <col min="14853" max="14853" width="18.5703125" style="292" customWidth="1"/>
    <col min="14854" max="15104" width="9.140625" style="292"/>
    <col min="15105" max="15105" width="15.5703125" style="292" customWidth="1"/>
    <col min="15106" max="15106" width="24.85546875" style="292" customWidth="1"/>
    <col min="15107" max="15107" width="15.85546875" style="292" customWidth="1"/>
    <col min="15108" max="15108" width="17" style="292" customWidth="1"/>
    <col min="15109" max="15109" width="18.5703125" style="292" customWidth="1"/>
    <col min="15110" max="15360" width="9.140625" style="292"/>
    <col min="15361" max="15361" width="15.5703125" style="292" customWidth="1"/>
    <col min="15362" max="15362" width="24.85546875" style="292" customWidth="1"/>
    <col min="15363" max="15363" width="15.85546875" style="292" customWidth="1"/>
    <col min="15364" max="15364" width="17" style="292" customWidth="1"/>
    <col min="15365" max="15365" width="18.5703125" style="292" customWidth="1"/>
    <col min="15366" max="15616" width="9.140625" style="292"/>
    <col min="15617" max="15617" width="15.5703125" style="292" customWidth="1"/>
    <col min="15618" max="15618" width="24.85546875" style="292" customWidth="1"/>
    <col min="15619" max="15619" width="15.85546875" style="292" customWidth="1"/>
    <col min="15620" max="15620" width="17" style="292" customWidth="1"/>
    <col min="15621" max="15621" width="18.5703125" style="292" customWidth="1"/>
    <col min="15622" max="15872" width="9.140625" style="292"/>
    <col min="15873" max="15873" width="15.5703125" style="292" customWidth="1"/>
    <col min="15874" max="15874" width="24.85546875" style="292" customWidth="1"/>
    <col min="15875" max="15875" width="15.85546875" style="292" customWidth="1"/>
    <col min="15876" max="15876" width="17" style="292" customWidth="1"/>
    <col min="15877" max="15877" width="18.5703125" style="292" customWidth="1"/>
    <col min="15878" max="16128" width="9.140625" style="292"/>
    <col min="16129" max="16129" width="15.5703125" style="292" customWidth="1"/>
    <col min="16130" max="16130" width="24.85546875" style="292" customWidth="1"/>
    <col min="16131" max="16131" width="15.85546875" style="292" customWidth="1"/>
    <col min="16132" max="16132" width="17" style="292" customWidth="1"/>
    <col min="16133" max="16133" width="18.5703125" style="292" customWidth="1"/>
    <col min="16134" max="16384" width="9.140625" style="292"/>
  </cols>
  <sheetData>
    <row r="1" spans="1:5" ht="20.25" x14ac:dyDescent="0.3">
      <c r="A1" s="291" t="s">
        <v>680</v>
      </c>
    </row>
    <row r="3" spans="1:5" ht="15.75" x14ac:dyDescent="0.25">
      <c r="A3" s="293" t="s">
        <v>614</v>
      </c>
    </row>
    <row r="5" spans="1:5" ht="15" x14ac:dyDescent="0.25">
      <c r="A5" s="294" t="s">
        <v>615</v>
      </c>
      <c r="B5" s="295" t="s">
        <v>616</v>
      </c>
    </row>
    <row r="6" spans="1:5" ht="15" x14ac:dyDescent="0.25">
      <c r="A6" s="294" t="s">
        <v>617</v>
      </c>
      <c r="B6" s="296" t="s">
        <v>618</v>
      </c>
    </row>
    <row r="7" spans="1:5" ht="15.75" x14ac:dyDescent="0.25">
      <c r="A7" s="297" t="s">
        <v>619</v>
      </c>
      <c r="B7" s="295" t="s">
        <v>620</v>
      </c>
      <c r="C7" s="298"/>
    </row>
    <row r="8" spans="1:5" ht="12.95" customHeight="1" x14ac:dyDescent="0.25">
      <c r="A8" s="299"/>
      <c r="B8" s="300"/>
      <c r="C8" s="298"/>
    </row>
    <row r="9" spans="1:5" ht="12.95" customHeight="1" x14ac:dyDescent="0.2"/>
    <row r="10" spans="1:5" ht="15" x14ac:dyDescent="0.25">
      <c r="B10" s="296" t="s">
        <v>621</v>
      </c>
    </row>
    <row r="12" spans="1:5" ht="18" customHeight="1" x14ac:dyDescent="0.25">
      <c r="A12" s="301" t="s">
        <v>622</v>
      </c>
      <c r="B12" s="302"/>
      <c r="C12" s="302"/>
      <c r="D12" s="303"/>
      <c r="E12" s="304"/>
    </row>
    <row r="13" spans="1:5" ht="18" customHeight="1" x14ac:dyDescent="0.25">
      <c r="A13" s="301" t="s">
        <v>623</v>
      </c>
      <c r="B13" s="302"/>
      <c r="C13" s="302"/>
      <c r="D13" s="303"/>
      <c r="E13" s="304"/>
    </row>
    <row r="14" spans="1:5" ht="18" customHeight="1" x14ac:dyDescent="0.25">
      <c r="A14" s="301" t="s">
        <v>624</v>
      </c>
      <c r="B14" s="302"/>
      <c r="C14" s="305">
        <f>+E12+E13</f>
        <v>0</v>
      </c>
      <c r="D14" s="303"/>
      <c r="E14" s="304"/>
    </row>
    <row r="15" spans="1:5" ht="18" customHeight="1" x14ac:dyDescent="0.25">
      <c r="A15" s="301" t="s">
        <v>625</v>
      </c>
      <c r="B15" s="302"/>
      <c r="C15" s="302"/>
      <c r="D15" s="303"/>
      <c r="E15" s="304"/>
    </row>
    <row r="16" spans="1:5" ht="18" customHeight="1" x14ac:dyDescent="0.25">
      <c r="A16" s="306" t="s">
        <v>626</v>
      </c>
      <c r="D16" s="307"/>
      <c r="E16" s="308"/>
    </row>
    <row r="19" spans="1:5" ht="20.100000000000001" customHeight="1" x14ac:dyDescent="0.25">
      <c r="A19" s="293" t="s">
        <v>627</v>
      </c>
      <c r="E19" s="309"/>
    </row>
    <row r="21" spans="1:5" ht="18" customHeight="1" x14ac:dyDescent="0.2"/>
    <row r="22" spans="1:5" ht="18" customHeight="1" x14ac:dyDescent="0.25">
      <c r="A22" s="310" t="s">
        <v>628</v>
      </c>
      <c r="C22" s="311"/>
      <c r="E22" s="312"/>
    </row>
    <row r="23" spans="1:5" ht="18" customHeight="1" x14ac:dyDescent="0.2"/>
    <row r="24" spans="1:5" ht="18" customHeight="1" x14ac:dyDescent="0.25">
      <c r="A24" s="293" t="s">
        <v>629</v>
      </c>
      <c r="E24" s="313"/>
    </row>
    <row r="25" spans="1:5" ht="18" customHeight="1" x14ac:dyDescent="0.2"/>
    <row r="26" spans="1:5" ht="18" customHeight="1" x14ac:dyDescent="0.2"/>
    <row r="27" spans="1:5" ht="20.100000000000001" customHeight="1" x14ac:dyDescent="0.2"/>
    <row r="28" spans="1:5" ht="20.100000000000001" customHeight="1" x14ac:dyDescent="0.2">
      <c r="B28" s="292" t="s">
        <v>630</v>
      </c>
    </row>
    <row r="29" spans="1:5" x14ac:dyDescent="0.2">
      <c r="C29" s="292" t="s">
        <v>1</v>
      </c>
    </row>
  </sheetData>
  <pageMargins left="0.55000000000000004" right="0.49" top="1.2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4"/>
  <sheetViews>
    <sheetView workbookViewId="0">
      <selection activeCell="I11" sqref="I11"/>
    </sheetView>
  </sheetViews>
  <sheetFormatPr defaultRowHeight="12.75" x14ac:dyDescent="0.2"/>
  <cols>
    <col min="1" max="1" width="4" style="292" customWidth="1"/>
    <col min="2" max="2" width="61.7109375" style="292" customWidth="1"/>
    <col min="3" max="3" width="7.28515625" style="292" customWidth="1"/>
    <col min="4" max="4" width="5.140625" style="292" customWidth="1"/>
    <col min="5" max="5" width="9.28515625" style="292" customWidth="1"/>
    <col min="6" max="6" width="12" style="292" customWidth="1"/>
    <col min="7" max="256" width="9.140625" style="292"/>
    <col min="257" max="257" width="4" style="292" customWidth="1"/>
    <col min="258" max="258" width="61.7109375" style="292" customWidth="1"/>
    <col min="259" max="259" width="7.28515625" style="292" customWidth="1"/>
    <col min="260" max="260" width="5.140625" style="292" customWidth="1"/>
    <col min="261" max="261" width="9.28515625" style="292" customWidth="1"/>
    <col min="262" max="262" width="12" style="292" customWidth="1"/>
    <col min="263" max="512" width="9.140625" style="292"/>
    <col min="513" max="513" width="4" style="292" customWidth="1"/>
    <col min="514" max="514" width="61.7109375" style="292" customWidth="1"/>
    <col min="515" max="515" width="7.28515625" style="292" customWidth="1"/>
    <col min="516" max="516" width="5.140625" style="292" customWidth="1"/>
    <col min="517" max="517" width="9.28515625" style="292" customWidth="1"/>
    <col min="518" max="518" width="12" style="292" customWidth="1"/>
    <col min="519" max="768" width="9.140625" style="292"/>
    <col min="769" max="769" width="4" style="292" customWidth="1"/>
    <col min="770" max="770" width="61.7109375" style="292" customWidth="1"/>
    <col min="771" max="771" width="7.28515625" style="292" customWidth="1"/>
    <col min="772" max="772" width="5.140625" style="292" customWidth="1"/>
    <col min="773" max="773" width="9.28515625" style="292" customWidth="1"/>
    <col min="774" max="774" width="12" style="292" customWidth="1"/>
    <col min="775" max="1024" width="9.140625" style="292"/>
    <col min="1025" max="1025" width="4" style="292" customWidth="1"/>
    <col min="1026" max="1026" width="61.7109375" style="292" customWidth="1"/>
    <col min="1027" max="1027" width="7.28515625" style="292" customWidth="1"/>
    <col min="1028" max="1028" width="5.140625" style="292" customWidth="1"/>
    <col min="1029" max="1029" width="9.28515625" style="292" customWidth="1"/>
    <col min="1030" max="1030" width="12" style="292" customWidth="1"/>
    <col min="1031" max="1280" width="9.140625" style="292"/>
    <col min="1281" max="1281" width="4" style="292" customWidth="1"/>
    <col min="1282" max="1282" width="61.7109375" style="292" customWidth="1"/>
    <col min="1283" max="1283" width="7.28515625" style="292" customWidth="1"/>
    <col min="1284" max="1284" width="5.140625" style="292" customWidth="1"/>
    <col min="1285" max="1285" width="9.28515625" style="292" customWidth="1"/>
    <col min="1286" max="1286" width="12" style="292" customWidth="1"/>
    <col min="1287" max="1536" width="9.140625" style="292"/>
    <col min="1537" max="1537" width="4" style="292" customWidth="1"/>
    <col min="1538" max="1538" width="61.7109375" style="292" customWidth="1"/>
    <col min="1539" max="1539" width="7.28515625" style="292" customWidth="1"/>
    <col min="1540" max="1540" width="5.140625" style="292" customWidth="1"/>
    <col min="1541" max="1541" width="9.28515625" style="292" customWidth="1"/>
    <col min="1542" max="1542" width="12" style="292" customWidth="1"/>
    <col min="1543" max="1792" width="9.140625" style="292"/>
    <col min="1793" max="1793" width="4" style="292" customWidth="1"/>
    <col min="1794" max="1794" width="61.7109375" style="292" customWidth="1"/>
    <col min="1795" max="1795" width="7.28515625" style="292" customWidth="1"/>
    <col min="1796" max="1796" width="5.140625" style="292" customWidth="1"/>
    <col min="1797" max="1797" width="9.28515625" style="292" customWidth="1"/>
    <col min="1798" max="1798" width="12" style="292" customWidth="1"/>
    <col min="1799" max="2048" width="9.140625" style="292"/>
    <col min="2049" max="2049" width="4" style="292" customWidth="1"/>
    <col min="2050" max="2050" width="61.7109375" style="292" customWidth="1"/>
    <col min="2051" max="2051" width="7.28515625" style="292" customWidth="1"/>
    <col min="2052" max="2052" width="5.140625" style="292" customWidth="1"/>
    <col min="2053" max="2053" width="9.28515625" style="292" customWidth="1"/>
    <col min="2054" max="2054" width="12" style="292" customWidth="1"/>
    <col min="2055" max="2304" width="9.140625" style="292"/>
    <col min="2305" max="2305" width="4" style="292" customWidth="1"/>
    <col min="2306" max="2306" width="61.7109375" style="292" customWidth="1"/>
    <col min="2307" max="2307" width="7.28515625" style="292" customWidth="1"/>
    <col min="2308" max="2308" width="5.140625" style="292" customWidth="1"/>
    <col min="2309" max="2309" width="9.28515625" style="292" customWidth="1"/>
    <col min="2310" max="2310" width="12" style="292" customWidth="1"/>
    <col min="2311" max="2560" width="9.140625" style="292"/>
    <col min="2561" max="2561" width="4" style="292" customWidth="1"/>
    <col min="2562" max="2562" width="61.7109375" style="292" customWidth="1"/>
    <col min="2563" max="2563" width="7.28515625" style="292" customWidth="1"/>
    <col min="2564" max="2564" width="5.140625" style="292" customWidth="1"/>
    <col min="2565" max="2565" width="9.28515625" style="292" customWidth="1"/>
    <col min="2566" max="2566" width="12" style="292" customWidth="1"/>
    <col min="2567" max="2816" width="9.140625" style="292"/>
    <col min="2817" max="2817" width="4" style="292" customWidth="1"/>
    <col min="2818" max="2818" width="61.7109375" style="292" customWidth="1"/>
    <col min="2819" max="2819" width="7.28515625" style="292" customWidth="1"/>
    <col min="2820" max="2820" width="5.140625" style="292" customWidth="1"/>
    <col min="2821" max="2821" width="9.28515625" style="292" customWidth="1"/>
    <col min="2822" max="2822" width="12" style="292" customWidth="1"/>
    <col min="2823" max="3072" width="9.140625" style="292"/>
    <col min="3073" max="3073" width="4" style="292" customWidth="1"/>
    <col min="3074" max="3074" width="61.7109375" style="292" customWidth="1"/>
    <col min="3075" max="3075" width="7.28515625" style="292" customWidth="1"/>
    <col min="3076" max="3076" width="5.140625" style="292" customWidth="1"/>
    <col min="3077" max="3077" width="9.28515625" style="292" customWidth="1"/>
    <col min="3078" max="3078" width="12" style="292" customWidth="1"/>
    <col min="3079" max="3328" width="9.140625" style="292"/>
    <col min="3329" max="3329" width="4" style="292" customWidth="1"/>
    <col min="3330" max="3330" width="61.7109375" style="292" customWidth="1"/>
    <col min="3331" max="3331" width="7.28515625" style="292" customWidth="1"/>
    <col min="3332" max="3332" width="5.140625" style="292" customWidth="1"/>
    <col min="3333" max="3333" width="9.28515625" style="292" customWidth="1"/>
    <col min="3334" max="3334" width="12" style="292" customWidth="1"/>
    <col min="3335" max="3584" width="9.140625" style="292"/>
    <col min="3585" max="3585" width="4" style="292" customWidth="1"/>
    <col min="3586" max="3586" width="61.7109375" style="292" customWidth="1"/>
    <col min="3587" max="3587" width="7.28515625" style="292" customWidth="1"/>
    <col min="3588" max="3588" width="5.140625" style="292" customWidth="1"/>
    <col min="3589" max="3589" width="9.28515625" style="292" customWidth="1"/>
    <col min="3590" max="3590" width="12" style="292" customWidth="1"/>
    <col min="3591" max="3840" width="9.140625" style="292"/>
    <col min="3841" max="3841" width="4" style="292" customWidth="1"/>
    <col min="3842" max="3842" width="61.7109375" style="292" customWidth="1"/>
    <col min="3843" max="3843" width="7.28515625" style="292" customWidth="1"/>
    <col min="3844" max="3844" width="5.140625" style="292" customWidth="1"/>
    <col min="3845" max="3845" width="9.28515625" style="292" customWidth="1"/>
    <col min="3846" max="3846" width="12" style="292" customWidth="1"/>
    <col min="3847" max="4096" width="9.140625" style="292"/>
    <col min="4097" max="4097" width="4" style="292" customWidth="1"/>
    <col min="4098" max="4098" width="61.7109375" style="292" customWidth="1"/>
    <col min="4099" max="4099" width="7.28515625" style="292" customWidth="1"/>
    <col min="4100" max="4100" width="5.140625" style="292" customWidth="1"/>
    <col min="4101" max="4101" width="9.28515625" style="292" customWidth="1"/>
    <col min="4102" max="4102" width="12" style="292" customWidth="1"/>
    <col min="4103" max="4352" width="9.140625" style="292"/>
    <col min="4353" max="4353" width="4" style="292" customWidth="1"/>
    <col min="4354" max="4354" width="61.7109375" style="292" customWidth="1"/>
    <col min="4355" max="4355" width="7.28515625" style="292" customWidth="1"/>
    <col min="4356" max="4356" width="5.140625" style="292" customWidth="1"/>
    <col min="4357" max="4357" width="9.28515625" style="292" customWidth="1"/>
    <col min="4358" max="4358" width="12" style="292" customWidth="1"/>
    <col min="4359" max="4608" width="9.140625" style="292"/>
    <col min="4609" max="4609" width="4" style="292" customWidth="1"/>
    <col min="4610" max="4610" width="61.7109375" style="292" customWidth="1"/>
    <col min="4611" max="4611" width="7.28515625" style="292" customWidth="1"/>
    <col min="4612" max="4612" width="5.140625" style="292" customWidth="1"/>
    <col min="4613" max="4613" width="9.28515625" style="292" customWidth="1"/>
    <col min="4614" max="4614" width="12" style="292" customWidth="1"/>
    <col min="4615" max="4864" width="9.140625" style="292"/>
    <col min="4865" max="4865" width="4" style="292" customWidth="1"/>
    <col min="4866" max="4866" width="61.7109375" style="292" customWidth="1"/>
    <col min="4867" max="4867" width="7.28515625" style="292" customWidth="1"/>
    <col min="4868" max="4868" width="5.140625" style="292" customWidth="1"/>
    <col min="4869" max="4869" width="9.28515625" style="292" customWidth="1"/>
    <col min="4870" max="4870" width="12" style="292" customWidth="1"/>
    <col min="4871" max="5120" width="9.140625" style="292"/>
    <col min="5121" max="5121" width="4" style="292" customWidth="1"/>
    <col min="5122" max="5122" width="61.7109375" style="292" customWidth="1"/>
    <col min="5123" max="5123" width="7.28515625" style="292" customWidth="1"/>
    <col min="5124" max="5124" width="5.140625" style="292" customWidth="1"/>
    <col min="5125" max="5125" width="9.28515625" style="292" customWidth="1"/>
    <col min="5126" max="5126" width="12" style="292" customWidth="1"/>
    <col min="5127" max="5376" width="9.140625" style="292"/>
    <col min="5377" max="5377" width="4" style="292" customWidth="1"/>
    <col min="5378" max="5378" width="61.7109375" style="292" customWidth="1"/>
    <col min="5379" max="5379" width="7.28515625" style="292" customWidth="1"/>
    <col min="5380" max="5380" width="5.140625" style="292" customWidth="1"/>
    <col min="5381" max="5381" width="9.28515625" style="292" customWidth="1"/>
    <col min="5382" max="5382" width="12" style="292" customWidth="1"/>
    <col min="5383" max="5632" width="9.140625" style="292"/>
    <col min="5633" max="5633" width="4" style="292" customWidth="1"/>
    <col min="5634" max="5634" width="61.7109375" style="292" customWidth="1"/>
    <col min="5635" max="5635" width="7.28515625" style="292" customWidth="1"/>
    <col min="5636" max="5636" width="5.140625" style="292" customWidth="1"/>
    <col min="5637" max="5637" width="9.28515625" style="292" customWidth="1"/>
    <col min="5638" max="5638" width="12" style="292" customWidth="1"/>
    <col min="5639" max="5888" width="9.140625" style="292"/>
    <col min="5889" max="5889" width="4" style="292" customWidth="1"/>
    <col min="5890" max="5890" width="61.7109375" style="292" customWidth="1"/>
    <col min="5891" max="5891" width="7.28515625" style="292" customWidth="1"/>
    <col min="5892" max="5892" width="5.140625" style="292" customWidth="1"/>
    <col min="5893" max="5893" width="9.28515625" style="292" customWidth="1"/>
    <col min="5894" max="5894" width="12" style="292" customWidth="1"/>
    <col min="5895" max="6144" width="9.140625" style="292"/>
    <col min="6145" max="6145" width="4" style="292" customWidth="1"/>
    <col min="6146" max="6146" width="61.7109375" style="292" customWidth="1"/>
    <col min="6147" max="6147" width="7.28515625" style="292" customWidth="1"/>
    <col min="6148" max="6148" width="5.140625" style="292" customWidth="1"/>
    <col min="6149" max="6149" width="9.28515625" style="292" customWidth="1"/>
    <col min="6150" max="6150" width="12" style="292" customWidth="1"/>
    <col min="6151" max="6400" width="9.140625" style="292"/>
    <col min="6401" max="6401" width="4" style="292" customWidth="1"/>
    <col min="6402" max="6402" width="61.7109375" style="292" customWidth="1"/>
    <col min="6403" max="6403" width="7.28515625" style="292" customWidth="1"/>
    <col min="6404" max="6404" width="5.140625" style="292" customWidth="1"/>
    <col min="6405" max="6405" width="9.28515625" style="292" customWidth="1"/>
    <col min="6406" max="6406" width="12" style="292" customWidth="1"/>
    <col min="6407" max="6656" width="9.140625" style="292"/>
    <col min="6657" max="6657" width="4" style="292" customWidth="1"/>
    <col min="6658" max="6658" width="61.7109375" style="292" customWidth="1"/>
    <col min="6659" max="6659" width="7.28515625" style="292" customWidth="1"/>
    <col min="6660" max="6660" width="5.140625" style="292" customWidth="1"/>
    <col min="6661" max="6661" width="9.28515625" style="292" customWidth="1"/>
    <col min="6662" max="6662" width="12" style="292" customWidth="1"/>
    <col min="6663" max="6912" width="9.140625" style="292"/>
    <col min="6913" max="6913" width="4" style="292" customWidth="1"/>
    <col min="6914" max="6914" width="61.7109375" style="292" customWidth="1"/>
    <col min="6915" max="6915" width="7.28515625" style="292" customWidth="1"/>
    <col min="6916" max="6916" width="5.140625" style="292" customWidth="1"/>
    <col min="6917" max="6917" width="9.28515625" style="292" customWidth="1"/>
    <col min="6918" max="6918" width="12" style="292" customWidth="1"/>
    <col min="6919" max="7168" width="9.140625" style="292"/>
    <col min="7169" max="7169" width="4" style="292" customWidth="1"/>
    <col min="7170" max="7170" width="61.7109375" style="292" customWidth="1"/>
    <col min="7171" max="7171" width="7.28515625" style="292" customWidth="1"/>
    <col min="7172" max="7172" width="5.140625" style="292" customWidth="1"/>
    <col min="7173" max="7173" width="9.28515625" style="292" customWidth="1"/>
    <col min="7174" max="7174" width="12" style="292" customWidth="1"/>
    <col min="7175" max="7424" width="9.140625" style="292"/>
    <col min="7425" max="7425" width="4" style="292" customWidth="1"/>
    <col min="7426" max="7426" width="61.7109375" style="292" customWidth="1"/>
    <col min="7427" max="7427" width="7.28515625" style="292" customWidth="1"/>
    <col min="7428" max="7428" width="5.140625" style="292" customWidth="1"/>
    <col min="7429" max="7429" width="9.28515625" style="292" customWidth="1"/>
    <col min="7430" max="7430" width="12" style="292" customWidth="1"/>
    <col min="7431" max="7680" width="9.140625" style="292"/>
    <col min="7681" max="7681" width="4" style="292" customWidth="1"/>
    <col min="7682" max="7682" width="61.7109375" style="292" customWidth="1"/>
    <col min="7683" max="7683" width="7.28515625" style="292" customWidth="1"/>
    <col min="7684" max="7684" width="5.140625" style="292" customWidth="1"/>
    <col min="7685" max="7685" width="9.28515625" style="292" customWidth="1"/>
    <col min="7686" max="7686" width="12" style="292" customWidth="1"/>
    <col min="7687" max="7936" width="9.140625" style="292"/>
    <col min="7937" max="7937" width="4" style="292" customWidth="1"/>
    <col min="7938" max="7938" width="61.7109375" style="292" customWidth="1"/>
    <col min="7939" max="7939" width="7.28515625" style="292" customWidth="1"/>
    <col min="7940" max="7940" width="5.140625" style="292" customWidth="1"/>
    <col min="7941" max="7941" width="9.28515625" style="292" customWidth="1"/>
    <col min="7942" max="7942" width="12" style="292" customWidth="1"/>
    <col min="7943" max="8192" width="9.140625" style="292"/>
    <col min="8193" max="8193" width="4" style="292" customWidth="1"/>
    <col min="8194" max="8194" width="61.7109375" style="292" customWidth="1"/>
    <col min="8195" max="8195" width="7.28515625" style="292" customWidth="1"/>
    <col min="8196" max="8196" width="5.140625" style="292" customWidth="1"/>
    <col min="8197" max="8197" width="9.28515625" style="292" customWidth="1"/>
    <col min="8198" max="8198" width="12" style="292" customWidth="1"/>
    <col min="8199" max="8448" width="9.140625" style="292"/>
    <col min="8449" max="8449" width="4" style="292" customWidth="1"/>
    <col min="8450" max="8450" width="61.7109375" style="292" customWidth="1"/>
    <col min="8451" max="8451" width="7.28515625" style="292" customWidth="1"/>
    <col min="8452" max="8452" width="5.140625" style="292" customWidth="1"/>
    <col min="8453" max="8453" width="9.28515625" style="292" customWidth="1"/>
    <col min="8454" max="8454" width="12" style="292" customWidth="1"/>
    <col min="8455" max="8704" width="9.140625" style="292"/>
    <col min="8705" max="8705" width="4" style="292" customWidth="1"/>
    <col min="8706" max="8706" width="61.7109375" style="292" customWidth="1"/>
    <col min="8707" max="8707" width="7.28515625" style="292" customWidth="1"/>
    <col min="8708" max="8708" width="5.140625" style="292" customWidth="1"/>
    <col min="8709" max="8709" width="9.28515625" style="292" customWidth="1"/>
    <col min="8710" max="8710" width="12" style="292" customWidth="1"/>
    <col min="8711" max="8960" width="9.140625" style="292"/>
    <col min="8961" max="8961" width="4" style="292" customWidth="1"/>
    <col min="8962" max="8962" width="61.7109375" style="292" customWidth="1"/>
    <col min="8963" max="8963" width="7.28515625" style="292" customWidth="1"/>
    <col min="8964" max="8964" width="5.140625" style="292" customWidth="1"/>
    <col min="8965" max="8965" width="9.28515625" style="292" customWidth="1"/>
    <col min="8966" max="8966" width="12" style="292" customWidth="1"/>
    <col min="8967" max="9216" width="9.140625" style="292"/>
    <col min="9217" max="9217" width="4" style="292" customWidth="1"/>
    <col min="9218" max="9218" width="61.7109375" style="292" customWidth="1"/>
    <col min="9219" max="9219" width="7.28515625" style="292" customWidth="1"/>
    <col min="9220" max="9220" width="5.140625" style="292" customWidth="1"/>
    <col min="9221" max="9221" width="9.28515625" style="292" customWidth="1"/>
    <col min="9222" max="9222" width="12" style="292" customWidth="1"/>
    <col min="9223" max="9472" width="9.140625" style="292"/>
    <col min="9473" max="9473" width="4" style="292" customWidth="1"/>
    <col min="9474" max="9474" width="61.7109375" style="292" customWidth="1"/>
    <col min="9475" max="9475" width="7.28515625" style="292" customWidth="1"/>
    <col min="9476" max="9476" width="5.140625" style="292" customWidth="1"/>
    <col min="9477" max="9477" width="9.28515625" style="292" customWidth="1"/>
    <col min="9478" max="9478" width="12" style="292" customWidth="1"/>
    <col min="9479" max="9728" width="9.140625" style="292"/>
    <col min="9729" max="9729" width="4" style="292" customWidth="1"/>
    <col min="9730" max="9730" width="61.7109375" style="292" customWidth="1"/>
    <col min="9731" max="9731" width="7.28515625" style="292" customWidth="1"/>
    <col min="9732" max="9732" width="5.140625" style="292" customWidth="1"/>
    <col min="9733" max="9733" width="9.28515625" style="292" customWidth="1"/>
    <col min="9734" max="9734" width="12" style="292" customWidth="1"/>
    <col min="9735" max="9984" width="9.140625" style="292"/>
    <col min="9985" max="9985" width="4" style="292" customWidth="1"/>
    <col min="9986" max="9986" width="61.7109375" style="292" customWidth="1"/>
    <col min="9987" max="9987" width="7.28515625" style="292" customWidth="1"/>
    <col min="9988" max="9988" width="5.140625" style="292" customWidth="1"/>
    <col min="9989" max="9989" width="9.28515625" style="292" customWidth="1"/>
    <col min="9990" max="9990" width="12" style="292" customWidth="1"/>
    <col min="9991" max="10240" width="9.140625" style="292"/>
    <col min="10241" max="10241" width="4" style="292" customWidth="1"/>
    <col min="10242" max="10242" width="61.7109375" style="292" customWidth="1"/>
    <col min="10243" max="10243" width="7.28515625" style="292" customWidth="1"/>
    <col min="10244" max="10244" width="5.140625" style="292" customWidth="1"/>
    <col min="10245" max="10245" width="9.28515625" style="292" customWidth="1"/>
    <col min="10246" max="10246" width="12" style="292" customWidth="1"/>
    <col min="10247" max="10496" width="9.140625" style="292"/>
    <col min="10497" max="10497" width="4" style="292" customWidth="1"/>
    <col min="10498" max="10498" width="61.7109375" style="292" customWidth="1"/>
    <col min="10499" max="10499" width="7.28515625" style="292" customWidth="1"/>
    <col min="10500" max="10500" width="5.140625" style="292" customWidth="1"/>
    <col min="10501" max="10501" width="9.28515625" style="292" customWidth="1"/>
    <col min="10502" max="10502" width="12" style="292" customWidth="1"/>
    <col min="10503" max="10752" width="9.140625" style="292"/>
    <col min="10753" max="10753" width="4" style="292" customWidth="1"/>
    <col min="10754" max="10754" width="61.7109375" style="292" customWidth="1"/>
    <col min="10755" max="10755" width="7.28515625" style="292" customWidth="1"/>
    <col min="10756" max="10756" width="5.140625" style="292" customWidth="1"/>
    <col min="10757" max="10757" width="9.28515625" style="292" customWidth="1"/>
    <col min="10758" max="10758" width="12" style="292" customWidth="1"/>
    <col min="10759" max="11008" width="9.140625" style="292"/>
    <col min="11009" max="11009" width="4" style="292" customWidth="1"/>
    <col min="11010" max="11010" width="61.7109375" style="292" customWidth="1"/>
    <col min="11011" max="11011" width="7.28515625" style="292" customWidth="1"/>
    <col min="11012" max="11012" width="5.140625" style="292" customWidth="1"/>
    <col min="11013" max="11013" width="9.28515625" style="292" customWidth="1"/>
    <col min="11014" max="11014" width="12" style="292" customWidth="1"/>
    <col min="11015" max="11264" width="9.140625" style="292"/>
    <col min="11265" max="11265" width="4" style="292" customWidth="1"/>
    <col min="11266" max="11266" width="61.7109375" style="292" customWidth="1"/>
    <col min="11267" max="11267" width="7.28515625" style="292" customWidth="1"/>
    <col min="11268" max="11268" width="5.140625" style="292" customWidth="1"/>
    <col min="11269" max="11269" width="9.28515625" style="292" customWidth="1"/>
    <col min="11270" max="11270" width="12" style="292" customWidth="1"/>
    <col min="11271" max="11520" width="9.140625" style="292"/>
    <col min="11521" max="11521" width="4" style="292" customWidth="1"/>
    <col min="11522" max="11522" width="61.7109375" style="292" customWidth="1"/>
    <col min="11523" max="11523" width="7.28515625" style="292" customWidth="1"/>
    <col min="11524" max="11524" width="5.140625" style="292" customWidth="1"/>
    <col min="11525" max="11525" width="9.28515625" style="292" customWidth="1"/>
    <col min="11526" max="11526" width="12" style="292" customWidth="1"/>
    <col min="11527" max="11776" width="9.140625" style="292"/>
    <col min="11777" max="11777" width="4" style="292" customWidth="1"/>
    <col min="11778" max="11778" width="61.7109375" style="292" customWidth="1"/>
    <col min="11779" max="11779" width="7.28515625" style="292" customWidth="1"/>
    <col min="11780" max="11780" width="5.140625" style="292" customWidth="1"/>
    <col min="11781" max="11781" width="9.28515625" style="292" customWidth="1"/>
    <col min="11782" max="11782" width="12" style="292" customWidth="1"/>
    <col min="11783" max="12032" width="9.140625" style="292"/>
    <col min="12033" max="12033" width="4" style="292" customWidth="1"/>
    <col min="12034" max="12034" width="61.7109375" style="292" customWidth="1"/>
    <col min="12035" max="12035" width="7.28515625" style="292" customWidth="1"/>
    <col min="12036" max="12036" width="5.140625" style="292" customWidth="1"/>
    <col min="12037" max="12037" width="9.28515625" style="292" customWidth="1"/>
    <col min="12038" max="12038" width="12" style="292" customWidth="1"/>
    <col min="12039" max="12288" width="9.140625" style="292"/>
    <col min="12289" max="12289" width="4" style="292" customWidth="1"/>
    <col min="12290" max="12290" width="61.7109375" style="292" customWidth="1"/>
    <col min="12291" max="12291" width="7.28515625" style="292" customWidth="1"/>
    <col min="12292" max="12292" width="5.140625" style="292" customWidth="1"/>
    <col min="12293" max="12293" width="9.28515625" style="292" customWidth="1"/>
    <col min="12294" max="12294" width="12" style="292" customWidth="1"/>
    <col min="12295" max="12544" width="9.140625" style="292"/>
    <col min="12545" max="12545" width="4" style="292" customWidth="1"/>
    <col min="12546" max="12546" width="61.7109375" style="292" customWidth="1"/>
    <col min="12547" max="12547" width="7.28515625" style="292" customWidth="1"/>
    <col min="12548" max="12548" width="5.140625" style="292" customWidth="1"/>
    <col min="12549" max="12549" width="9.28515625" style="292" customWidth="1"/>
    <col min="12550" max="12550" width="12" style="292" customWidth="1"/>
    <col min="12551" max="12800" width="9.140625" style="292"/>
    <col min="12801" max="12801" width="4" style="292" customWidth="1"/>
    <col min="12802" max="12802" width="61.7109375" style="292" customWidth="1"/>
    <col min="12803" max="12803" width="7.28515625" style="292" customWidth="1"/>
    <col min="12804" max="12804" width="5.140625" style="292" customWidth="1"/>
    <col min="12805" max="12805" width="9.28515625" style="292" customWidth="1"/>
    <col min="12806" max="12806" width="12" style="292" customWidth="1"/>
    <col min="12807" max="13056" width="9.140625" style="292"/>
    <col min="13057" max="13057" width="4" style="292" customWidth="1"/>
    <col min="13058" max="13058" width="61.7109375" style="292" customWidth="1"/>
    <col min="13059" max="13059" width="7.28515625" style="292" customWidth="1"/>
    <col min="13060" max="13060" width="5.140625" style="292" customWidth="1"/>
    <col min="13061" max="13061" width="9.28515625" style="292" customWidth="1"/>
    <col min="13062" max="13062" width="12" style="292" customWidth="1"/>
    <col min="13063" max="13312" width="9.140625" style="292"/>
    <col min="13313" max="13313" width="4" style="292" customWidth="1"/>
    <col min="13314" max="13314" width="61.7109375" style="292" customWidth="1"/>
    <col min="13315" max="13315" width="7.28515625" style="292" customWidth="1"/>
    <col min="13316" max="13316" width="5.140625" style="292" customWidth="1"/>
    <col min="13317" max="13317" width="9.28515625" style="292" customWidth="1"/>
    <col min="13318" max="13318" width="12" style="292" customWidth="1"/>
    <col min="13319" max="13568" width="9.140625" style="292"/>
    <col min="13569" max="13569" width="4" style="292" customWidth="1"/>
    <col min="13570" max="13570" width="61.7109375" style="292" customWidth="1"/>
    <col min="13571" max="13571" width="7.28515625" style="292" customWidth="1"/>
    <col min="13572" max="13572" width="5.140625" style="292" customWidth="1"/>
    <col min="13573" max="13573" width="9.28515625" style="292" customWidth="1"/>
    <col min="13574" max="13574" width="12" style="292" customWidth="1"/>
    <col min="13575" max="13824" width="9.140625" style="292"/>
    <col min="13825" max="13825" width="4" style="292" customWidth="1"/>
    <col min="13826" max="13826" width="61.7109375" style="292" customWidth="1"/>
    <col min="13827" max="13827" width="7.28515625" style="292" customWidth="1"/>
    <col min="13828" max="13828" width="5.140625" style="292" customWidth="1"/>
    <col min="13829" max="13829" width="9.28515625" style="292" customWidth="1"/>
    <col min="13830" max="13830" width="12" style="292" customWidth="1"/>
    <col min="13831" max="14080" width="9.140625" style="292"/>
    <col min="14081" max="14081" width="4" style="292" customWidth="1"/>
    <col min="14082" max="14082" width="61.7109375" style="292" customWidth="1"/>
    <col min="14083" max="14083" width="7.28515625" style="292" customWidth="1"/>
    <col min="14084" max="14084" width="5.140625" style="292" customWidth="1"/>
    <col min="14085" max="14085" width="9.28515625" style="292" customWidth="1"/>
    <col min="14086" max="14086" width="12" style="292" customWidth="1"/>
    <col min="14087" max="14336" width="9.140625" style="292"/>
    <col min="14337" max="14337" width="4" style="292" customWidth="1"/>
    <col min="14338" max="14338" width="61.7109375" style="292" customWidth="1"/>
    <col min="14339" max="14339" width="7.28515625" style="292" customWidth="1"/>
    <col min="14340" max="14340" width="5.140625" style="292" customWidth="1"/>
    <col min="14341" max="14341" width="9.28515625" style="292" customWidth="1"/>
    <col min="14342" max="14342" width="12" style="292" customWidth="1"/>
    <col min="14343" max="14592" width="9.140625" style="292"/>
    <col min="14593" max="14593" width="4" style="292" customWidth="1"/>
    <col min="14594" max="14594" width="61.7109375" style="292" customWidth="1"/>
    <col min="14595" max="14595" width="7.28515625" style="292" customWidth="1"/>
    <col min="14596" max="14596" width="5.140625" style="292" customWidth="1"/>
    <col min="14597" max="14597" width="9.28515625" style="292" customWidth="1"/>
    <col min="14598" max="14598" width="12" style="292" customWidth="1"/>
    <col min="14599" max="14848" width="9.140625" style="292"/>
    <col min="14849" max="14849" width="4" style="292" customWidth="1"/>
    <col min="14850" max="14850" width="61.7109375" style="292" customWidth="1"/>
    <col min="14851" max="14851" width="7.28515625" style="292" customWidth="1"/>
    <col min="14852" max="14852" width="5.140625" style="292" customWidth="1"/>
    <col min="14853" max="14853" width="9.28515625" style="292" customWidth="1"/>
    <col min="14854" max="14854" width="12" style="292" customWidth="1"/>
    <col min="14855" max="15104" width="9.140625" style="292"/>
    <col min="15105" max="15105" width="4" style="292" customWidth="1"/>
    <col min="15106" max="15106" width="61.7109375" style="292" customWidth="1"/>
    <col min="15107" max="15107" width="7.28515625" style="292" customWidth="1"/>
    <col min="15108" max="15108" width="5.140625" style="292" customWidth="1"/>
    <col min="15109" max="15109" width="9.28515625" style="292" customWidth="1"/>
    <col min="15110" max="15110" width="12" style="292" customWidth="1"/>
    <col min="15111" max="15360" width="9.140625" style="292"/>
    <col min="15361" max="15361" width="4" style="292" customWidth="1"/>
    <col min="15362" max="15362" width="61.7109375" style="292" customWidth="1"/>
    <col min="15363" max="15363" width="7.28515625" style="292" customWidth="1"/>
    <col min="15364" max="15364" width="5.140625" style="292" customWidth="1"/>
    <col min="15365" max="15365" width="9.28515625" style="292" customWidth="1"/>
    <col min="15366" max="15366" width="12" style="292" customWidth="1"/>
    <col min="15367" max="15616" width="9.140625" style="292"/>
    <col min="15617" max="15617" width="4" style="292" customWidth="1"/>
    <col min="15618" max="15618" width="61.7109375" style="292" customWidth="1"/>
    <col min="15619" max="15619" width="7.28515625" style="292" customWidth="1"/>
    <col min="15620" max="15620" width="5.140625" style="292" customWidth="1"/>
    <col min="15621" max="15621" width="9.28515625" style="292" customWidth="1"/>
    <col min="15622" max="15622" width="12" style="292" customWidth="1"/>
    <col min="15623" max="15872" width="9.140625" style="292"/>
    <col min="15873" max="15873" width="4" style="292" customWidth="1"/>
    <col min="15874" max="15874" width="61.7109375" style="292" customWidth="1"/>
    <col min="15875" max="15875" width="7.28515625" style="292" customWidth="1"/>
    <col min="15876" max="15876" width="5.140625" style="292" customWidth="1"/>
    <col min="15877" max="15877" width="9.28515625" style="292" customWidth="1"/>
    <col min="15878" max="15878" width="12" style="292" customWidth="1"/>
    <col min="15879" max="16128" width="9.140625" style="292"/>
    <col min="16129" max="16129" width="4" style="292" customWidth="1"/>
    <col min="16130" max="16130" width="61.7109375" style="292" customWidth="1"/>
    <col min="16131" max="16131" width="7.28515625" style="292" customWidth="1"/>
    <col min="16132" max="16132" width="5.140625" style="292" customWidth="1"/>
    <col min="16133" max="16133" width="9.28515625" style="292" customWidth="1"/>
    <col min="16134" max="16134" width="12" style="292" customWidth="1"/>
    <col min="16135" max="16384" width="9.140625" style="292"/>
  </cols>
  <sheetData>
    <row r="1" spans="1:6" ht="18" x14ac:dyDescent="0.25">
      <c r="B1" s="348" t="s">
        <v>680</v>
      </c>
    </row>
    <row r="3" spans="1:6" ht="15" x14ac:dyDescent="0.25">
      <c r="B3" s="296" t="s">
        <v>618</v>
      </c>
    </row>
    <row r="4" spans="1:6" x14ac:dyDescent="0.2">
      <c r="B4" s="292" t="s">
        <v>656</v>
      </c>
    </row>
    <row r="6" spans="1:6" x14ac:dyDescent="0.2">
      <c r="B6" s="347" t="s">
        <v>655</v>
      </c>
    </row>
    <row r="7" spans="1:6" x14ac:dyDescent="0.2">
      <c r="B7" s="347"/>
    </row>
    <row r="8" spans="1:6" x14ac:dyDescent="0.2">
      <c r="B8" s="326" t="s">
        <v>654</v>
      </c>
    </row>
    <row r="9" spans="1:6" x14ac:dyDescent="0.2">
      <c r="C9" s="346"/>
      <c r="D9" s="346"/>
    </row>
    <row r="10" spans="1:6" x14ac:dyDescent="0.2">
      <c r="A10" s="322"/>
      <c r="B10" s="325" t="s">
        <v>638</v>
      </c>
      <c r="C10" s="319" t="s">
        <v>637</v>
      </c>
      <c r="D10" s="319" t="s">
        <v>636</v>
      </c>
      <c r="E10" s="319" t="s">
        <v>653</v>
      </c>
      <c r="F10" s="319" t="s">
        <v>652</v>
      </c>
    </row>
    <row r="11" spans="1:6" x14ac:dyDescent="0.2">
      <c r="A11" s="322">
        <v>1</v>
      </c>
      <c r="B11" s="325" t="s">
        <v>651</v>
      </c>
      <c r="C11" s="319">
        <v>334</v>
      </c>
      <c r="D11" s="319" t="s">
        <v>212</v>
      </c>
      <c r="E11" s="335"/>
      <c r="F11" s="317"/>
    </row>
    <row r="12" spans="1:6" ht="89.25" x14ac:dyDescent="0.2">
      <c r="A12" s="334">
        <v>2</v>
      </c>
      <c r="B12" s="339" t="s">
        <v>644</v>
      </c>
      <c r="C12" s="332">
        <v>10</v>
      </c>
      <c r="D12" s="332" t="s">
        <v>100</v>
      </c>
      <c r="E12" s="331"/>
      <c r="F12" s="337"/>
    </row>
    <row r="13" spans="1:6" ht="63.75" x14ac:dyDescent="0.2">
      <c r="A13" s="345">
        <v>3</v>
      </c>
      <c r="B13" s="338" t="s">
        <v>643</v>
      </c>
      <c r="C13" s="332">
        <v>10</v>
      </c>
      <c r="D13" s="332" t="s">
        <v>100</v>
      </c>
      <c r="E13" s="331"/>
      <c r="F13" s="337"/>
    </row>
    <row r="14" spans="1:6" ht="25.5" x14ac:dyDescent="0.2">
      <c r="A14" s="322">
        <v>4</v>
      </c>
      <c r="B14" s="336" t="s">
        <v>650</v>
      </c>
      <c r="C14" s="319">
        <v>10</v>
      </c>
      <c r="D14" s="319" t="s">
        <v>100</v>
      </c>
      <c r="E14" s="335"/>
      <c r="F14" s="335"/>
    </row>
    <row r="15" spans="1:6" ht="25.5" x14ac:dyDescent="0.2">
      <c r="A15" s="322">
        <v>5</v>
      </c>
      <c r="B15" s="336" t="s">
        <v>649</v>
      </c>
      <c r="C15" s="319">
        <v>1</v>
      </c>
      <c r="D15" s="319" t="s">
        <v>100</v>
      </c>
      <c r="E15" s="335"/>
      <c r="F15" s="335"/>
    </row>
    <row r="16" spans="1:6" x14ac:dyDescent="0.2">
      <c r="A16" s="322">
        <v>6</v>
      </c>
      <c r="B16" s="325" t="s">
        <v>648</v>
      </c>
      <c r="C16" s="319">
        <v>10</v>
      </c>
      <c r="D16" s="319" t="s">
        <v>100</v>
      </c>
      <c r="E16" s="335"/>
      <c r="F16" s="335"/>
    </row>
    <row r="17" spans="1:11" x14ac:dyDescent="0.2">
      <c r="A17" s="322">
        <v>7</v>
      </c>
      <c r="B17" s="325" t="s">
        <v>641</v>
      </c>
      <c r="C17" s="319">
        <v>295</v>
      </c>
      <c r="D17" s="319" t="s">
        <v>212</v>
      </c>
      <c r="E17" s="335"/>
      <c r="F17" s="317"/>
    </row>
    <row r="18" spans="1:11" ht="38.25" x14ac:dyDescent="0.2">
      <c r="A18" s="334">
        <v>8</v>
      </c>
      <c r="B18" s="333" t="s">
        <v>640</v>
      </c>
      <c r="C18" s="332">
        <v>1</v>
      </c>
      <c r="D18" s="332" t="s">
        <v>100</v>
      </c>
      <c r="E18" s="331"/>
      <c r="F18" s="331"/>
    </row>
    <row r="19" spans="1:11" x14ac:dyDescent="0.2">
      <c r="A19" s="344"/>
      <c r="B19" s="343" t="s">
        <v>647</v>
      </c>
      <c r="C19" s="328"/>
      <c r="D19" s="328"/>
      <c r="E19" s="341"/>
      <c r="F19" s="342"/>
    </row>
    <row r="20" spans="1:11" x14ac:dyDescent="0.2">
      <c r="A20" s="329"/>
      <c r="B20" s="329"/>
      <c r="C20" s="328"/>
      <c r="D20" s="328"/>
      <c r="E20" s="341"/>
      <c r="F20" s="340"/>
    </row>
    <row r="21" spans="1:11" x14ac:dyDescent="0.2">
      <c r="A21" s="329"/>
      <c r="B21" s="329"/>
      <c r="C21" s="328"/>
      <c r="D21" s="328"/>
      <c r="E21" s="341"/>
      <c r="F21" s="340"/>
    </row>
    <row r="22" spans="1:11" x14ac:dyDescent="0.2">
      <c r="B22" s="326" t="s">
        <v>646</v>
      </c>
    </row>
    <row r="24" spans="1:11" x14ac:dyDescent="0.2">
      <c r="A24" s="322"/>
      <c r="B24" s="325" t="s">
        <v>638</v>
      </c>
      <c r="C24" s="319" t="s">
        <v>637</v>
      </c>
      <c r="D24" s="319" t="s">
        <v>636</v>
      </c>
      <c r="E24" s="324"/>
      <c r="F24" s="323"/>
    </row>
    <row r="25" spans="1:11" x14ac:dyDescent="0.2">
      <c r="A25" s="322">
        <v>1</v>
      </c>
      <c r="B25" s="325" t="s">
        <v>645</v>
      </c>
      <c r="C25" s="320">
        <v>334</v>
      </c>
      <c r="D25" s="319" t="s">
        <v>212</v>
      </c>
      <c r="E25" s="318"/>
      <c r="F25" s="317"/>
    </row>
    <row r="26" spans="1:11" ht="89.25" x14ac:dyDescent="0.2">
      <c r="A26" s="334">
        <v>2</v>
      </c>
      <c r="B26" s="339" t="s">
        <v>644</v>
      </c>
      <c r="C26" s="332">
        <v>10</v>
      </c>
      <c r="D26" s="332" t="s">
        <v>100</v>
      </c>
      <c r="E26" s="331"/>
      <c r="F26" s="337"/>
    </row>
    <row r="27" spans="1:11" ht="63.75" x14ac:dyDescent="0.2">
      <c r="A27" s="334">
        <v>3</v>
      </c>
      <c r="B27" s="338" t="s">
        <v>643</v>
      </c>
      <c r="C27" s="332">
        <v>10</v>
      </c>
      <c r="D27" s="332" t="s">
        <v>100</v>
      </c>
      <c r="E27" s="331"/>
      <c r="F27" s="337"/>
    </row>
    <row r="28" spans="1:11" x14ac:dyDescent="0.2">
      <c r="A28" s="322">
        <v>4</v>
      </c>
      <c r="B28" s="336" t="s">
        <v>642</v>
      </c>
      <c r="C28" s="319">
        <v>11</v>
      </c>
      <c r="D28" s="319" t="s">
        <v>100</v>
      </c>
      <c r="E28" s="335"/>
      <c r="F28" s="335"/>
      <c r="K28" s="329"/>
    </row>
    <row r="29" spans="1:11" x14ac:dyDescent="0.2">
      <c r="A29" s="322">
        <v>5</v>
      </c>
      <c r="B29" s="325" t="s">
        <v>641</v>
      </c>
      <c r="C29" s="319">
        <v>295</v>
      </c>
      <c r="D29" s="319" t="s">
        <v>212</v>
      </c>
      <c r="E29" s="335"/>
      <c r="F29" s="317"/>
    </row>
    <row r="30" spans="1:11" ht="38.25" x14ac:dyDescent="0.2">
      <c r="A30" s="334">
        <v>6</v>
      </c>
      <c r="B30" s="333" t="s">
        <v>640</v>
      </c>
      <c r="C30" s="332">
        <v>1</v>
      </c>
      <c r="D30" s="332" t="s">
        <v>100</v>
      </c>
      <c r="E30" s="331"/>
      <c r="F30" s="331"/>
    </row>
    <row r="31" spans="1:11" x14ac:dyDescent="0.2">
      <c r="B31" s="316" t="s">
        <v>631</v>
      </c>
      <c r="C31" s="315"/>
      <c r="D31" s="315"/>
      <c r="E31" s="314"/>
      <c r="F31" s="378"/>
    </row>
    <row r="32" spans="1:11" x14ac:dyDescent="0.2">
      <c r="A32" s="329"/>
      <c r="B32" s="330"/>
      <c r="C32" s="329"/>
      <c r="D32" s="329"/>
      <c r="E32" s="328"/>
      <c r="F32" s="327"/>
    </row>
    <row r="33" spans="1:6" x14ac:dyDescent="0.2">
      <c r="A33" s="329"/>
      <c r="B33" s="330"/>
      <c r="C33" s="329"/>
      <c r="D33" s="329"/>
      <c r="E33" s="328"/>
      <c r="F33" s="327"/>
    </row>
    <row r="34" spans="1:6" x14ac:dyDescent="0.2">
      <c r="A34" s="329"/>
      <c r="B34" s="330"/>
      <c r="C34" s="329"/>
      <c r="D34" s="329"/>
      <c r="E34" s="328"/>
      <c r="F34" s="327"/>
    </row>
    <row r="35" spans="1:6" x14ac:dyDescent="0.2">
      <c r="B35" s="326" t="s">
        <v>639</v>
      </c>
    </row>
    <row r="37" spans="1:6" x14ac:dyDescent="0.2">
      <c r="A37" s="322"/>
      <c r="B37" s="325" t="s">
        <v>638</v>
      </c>
      <c r="C37" s="319" t="s">
        <v>637</v>
      </c>
      <c r="D37" s="319" t="s">
        <v>636</v>
      </c>
      <c r="E37" s="324"/>
      <c r="F37" s="323"/>
    </row>
    <row r="38" spans="1:6" x14ac:dyDescent="0.2">
      <c r="A38" s="322">
        <v>1</v>
      </c>
      <c r="B38" s="321" t="s">
        <v>635</v>
      </c>
      <c r="C38" s="320">
        <v>4</v>
      </c>
      <c r="D38" s="319" t="s">
        <v>100</v>
      </c>
      <c r="E38" s="318"/>
      <c r="F38" s="317"/>
    </row>
    <row r="39" spans="1:6" x14ac:dyDescent="0.2">
      <c r="A39" s="322">
        <v>2</v>
      </c>
      <c r="B39" s="321" t="s">
        <v>634</v>
      </c>
      <c r="C39" s="320">
        <v>4</v>
      </c>
      <c r="D39" s="319" t="s">
        <v>100</v>
      </c>
      <c r="E39" s="318"/>
      <c r="F39" s="317"/>
    </row>
    <row r="40" spans="1:6" x14ac:dyDescent="0.2">
      <c r="A40" s="322">
        <v>3</v>
      </c>
      <c r="B40" s="321" t="s">
        <v>633</v>
      </c>
      <c r="C40" s="320">
        <v>1</v>
      </c>
      <c r="D40" s="319" t="s">
        <v>632</v>
      </c>
      <c r="E40" s="318"/>
      <c r="F40" s="317"/>
    </row>
    <row r="41" spans="1:6" x14ac:dyDescent="0.2">
      <c r="B41" s="316" t="s">
        <v>631</v>
      </c>
      <c r="C41" s="315"/>
      <c r="D41" s="315"/>
      <c r="E41" s="314"/>
      <c r="F41" s="378"/>
    </row>
    <row r="42" spans="1:6" x14ac:dyDescent="0.2">
      <c r="B42" s="374"/>
      <c r="C42" s="375"/>
      <c r="D42" s="375"/>
      <c r="E42" s="376"/>
      <c r="F42" s="377"/>
    </row>
    <row r="44" spans="1:6" x14ac:dyDescent="0.2">
      <c r="B44" s="372" t="s">
        <v>677</v>
      </c>
      <c r="C44" s="372"/>
      <c r="D44" s="372"/>
      <c r="E44" s="372"/>
      <c r="F44" s="373"/>
    </row>
  </sheetData>
  <pageMargins left="0.33" right="0.28999999999999998" top="0.8" bottom="0.56999999999999995" header="0.32" footer="0.25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38</vt:i4>
      </vt:variant>
    </vt:vector>
  </HeadingPairs>
  <TitlesOfParts>
    <vt:vector size="51" baseType="lpstr">
      <vt:lpstr>Stavba</vt:lpstr>
      <vt:lpstr>Park 01 E4750067 KL</vt:lpstr>
      <vt:lpstr>Park 01 E4750067 Rek</vt:lpstr>
      <vt:lpstr>Park 01 E4750067 Pol</vt:lpstr>
      <vt:lpstr>Park 01 E4750067 KL-1</vt:lpstr>
      <vt:lpstr>Park 01 E4750067 Rek-1</vt:lpstr>
      <vt:lpstr>Park 01 E4750067 Pol-1</vt:lpstr>
      <vt:lpstr>SO 05 Rekapitulace</vt:lpstr>
      <vt:lpstr>SO 05 Materiál a montáž</vt:lpstr>
      <vt:lpstr>SO 05 Zemní práce</vt:lpstr>
      <vt:lpstr>Park 01 E4750067 KL-2</vt:lpstr>
      <vt:lpstr>Park 01 E4750067 Rek-2</vt:lpstr>
      <vt:lpstr>Park 01 E4750067 Pol-2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'Park 01 E4750067 Pol'!Názvy_tisku</vt:lpstr>
      <vt:lpstr>'Park 01 E4750067 Pol-1'!Názvy_tisku</vt:lpstr>
      <vt:lpstr>'Park 01 E4750067 Pol-2'!Názvy_tisku</vt:lpstr>
      <vt:lpstr>'Park 01 E4750067 Rek'!Názvy_tisku</vt:lpstr>
      <vt:lpstr>'Park 01 E4750067 Rek-1'!Názvy_tisku</vt:lpstr>
      <vt:lpstr>'Park 01 E4750067 Rek-2'!Názvy_tisku</vt:lpstr>
      <vt:lpstr>Stavba!Objednatel</vt:lpstr>
      <vt:lpstr>Stavba!Objekt</vt:lpstr>
      <vt:lpstr>'Park 01 E4750067 KL'!Oblast_tisku</vt:lpstr>
      <vt:lpstr>'Park 01 E4750067 KL-1'!Oblast_tisku</vt:lpstr>
      <vt:lpstr>'Park 01 E4750067 KL-2'!Oblast_tisku</vt:lpstr>
      <vt:lpstr>'Park 01 E4750067 Pol'!Oblast_tisku</vt:lpstr>
      <vt:lpstr>'Park 01 E4750067 Pol-1'!Oblast_tisku</vt:lpstr>
      <vt:lpstr>'Park 01 E4750067 Pol-2'!Oblast_tisku</vt:lpstr>
      <vt:lpstr>'Park 01 E4750067 Rek'!Oblast_tisku</vt:lpstr>
      <vt:lpstr>'Park 01 E4750067 Rek-1'!Oblast_tisku</vt:lpstr>
      <vt:lpstr>'Park 01 E4750067 Rek-2'!Oblast_tisku</vt:lpstr>
      <vt:lpstr>'SO 05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Luboš Věrný</cp:lastModifiedBy>
  <dcterms:created xsi:type="dcterms:W3CDTF">2017-08-01T07:03:24Z</dcterms:created>
  <dcterms:modified xsi:type="dcterms:W3CDTF">2017-11-24T11:14:48Z</dcterms:modified>
</cp:coreProperties>
</file>